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tabRatio="880" activeTab="1"/>
  </bookViews>
  <sheets>
    <sheet name="Instructions" sheetId="1" r:id="rId1"/>
    <sheet name="District CO2 Calculator" sheetId="2" r:id="rId2"/>
    <sheet name="County CO2 Calculator" sheetId="3" r:id="rId3"/>
    <sheet name="Regional CO2 Calculator" sheetId="4" r:id="rId4"/>
    <sheet name="Data Sources" sheetId="5" r:id="rId5"/>
    <sheet name="Emission Factors" sheetId="6" r:id="rId6"/>
  </sheets>
  <definedNames/>
  <calcPr fullCalcOnLoad="1"/>
</workbook>
</file>

<file path=xl/sharedStrings.xml><?xml version="1.0" encoding="utf-8"?>
<sst xmlns="http://schemas.openxmlformats.org/spreadsheetml/2006/main" count="990" uniqueCount="233">
  <si>
    <t>LPG</t>
  </si>
  <si>
    <t>Transport (All figures are emissions per litre of Fuel Used)</t>
  </si>
  <si>
    <t>Electricity Consumption (Emissions per kWh consumed)</t>
  </si>
  <si>
    <t>Certified 100% Green Electricity</t>
  </si>
  <si>
    <t>Unit</t>
  </si>
  <si>
    <t>Litre</t>
  </si>
  <si>
    <t>kWh</t>
  </si>
  <si>
    <t>Mains Gas</t>
  </si>
  <si>
    <t>Heating Oils</t>
  </si>
  <si>
    <t>Normal Mains Electricity (Brown)</t>
  </si>
  <si>
    <t xml:space="preserve">Diesel - 100% RME </t>
  </si>
  <si>
    <t>Mains &amp; Bottled Gas</t>
  </si>
  <si>
    <t>Solid Fuels</t>
  </si>
  <si>
    <t>Coke</t>
  </si>
  <si>
    <t>Wood</t>
  </si>
  <si>
    <t>Woodchip</t>
  </si>
  <si>
    <t>Emission Factor</t>
  </si>
  <si>
    <t>(kg CO2e)</t>
  </si>
  <si>
    <r>
      <t>Notes:</t>
    </r>
    <r>
      <rPr>
        <i/>
        <sz val="10"/>
        <rFont val="Arial"/>
        <family val="2"/>
      </rPr>
      <t xml:space="preserve">  </t>
    </r>
  </si>
  <si>
    <t xml:space="preserve">Diesel - 100% UCOME Bio </t>
  </si>
  <si>
    <t>*</t>
  </si>
  <si>
    <t>Diesel</t>
  </si>
  <si>
    <t>Figures given by 'GREENERGY' Ltd.</t>
  </si>
  <si>
    <t>Petrol</t>
  </si>
  <si>
    <t xml:space="preserve">LPG </t>
  </si>
  <si>
    <t>Coal</t>
  </si>
  <si>
    <t>tonnes</t>
  </si>
  <si>
    <t>All emission factors are given in CO2 equivalents - where possible use approved DEFRA factors *</t>
  </si>
  <si>
    <t>therms</t>
  </si>
  <si>
    <t>Other</t>
  </si>
  <si>
    <t>Naptha</t>
  </si>
  <si>
    <t>**</t>
  </si>
  <si>
    <t>Separate data not currently available</t>
  </si>
  <si>
    <t>Waste</t>
  </si>
  <si>
    <t>Municipal Solid Waste</t>
  </si>
  <si>
    <t>Industrial Waste</t>
  </si>
  <si>
    <t>Recycled Waste</t>
  </si>
  <si>
    <t>Quantity Used</t>
  </si>
  <si>
    <t>kg CO2 produced</t>
  </si>
  <si>
    <t>tonnes CO2</t>
  </si>
  <si>
    <t>Glossary:</t>
  </si>
  <si>
    <t>Liquid Petroleum Gas</t>
  </si>
  <si>
    <t>ULSD</t>
  </si>
  <si>
    <t>Ulta Low Sulphur Diesel</t>
  </si>
  <si>
    <t>LRP</t>
  </si>
  <si>
    <t>Lead Replacement Petrol</t>
  </si>
  <si>
    <t>RME</t>
  </si>
  <si>
    <t>UCOME</t>
  </si>
  <si>
    <t>Municipal Solid Waste (MSW)</t>
  </si>
  <si>
    <t>MSW</t>
  </si>
  <si>
    <t>Green House Gas Emission Factors and Production from Energy Consumption, Fuel Use and Waste</t>
  </si>
  <si>
    <t>Rapeseed Methyl Esther (Virgin Bio-diesel)</t>
  </si>
  <si>
    <t>Used Cooking Oil Methyl Esther (Recycled Bio-diesel)</t>
  </si>
  <si>
    <t>Gas</t>
  </si>
  <si>
    <t>Electricity</t>
  </si>
  <si>
    <t>Certified Green Electricity</t>
  </si>
  <si>
    <t>Heating Oil</t>
  </si>
  <si>
    <t>Transport</t>
  </si>
  <si>
    <t>litres</t>
  </si>
  <si>
    <t>Car Mileage (essential &amp; casual)</t>
  </si>
  <si>
    <t>miles</t>
  </si>
  <si>
    <t>Waste (Rubbish)</t>
  </si>
  <si>
    <t>Municipal Solid Waste (MSW) to Landfill</t>
  </si>
  <si>
    <t>Factor</t>
  </si>
  <si>
    <t>tonnes CO2e)</t>
  </si>
  <si>
    <t>Energy</t>
  </si>
  <si>
    <t xml:space="preserve">Office Waste/Rubbish to Landfill </t>
  </si>
  <si>
    <t>Water</t>
  </si>
  <si>
    <t>Mains Supplied</t>
  </si>
  <si>
    <t>Waste Water</t>
  </si>
  <si>
    <t>Combined</t>
  </si>
  <si>
    <t>Figures currently supplied by AEATechnology.</t>
  </si>
  <si>
    <t>Local Authority Emissions</t>
  </si>
  <si>
    <t>Whole Borough/District</t>
  </si>
  <si>
    <t>1.f</t>
  </si>
  <si>
    <t>1.g</t>
  </si>
  <si>
    <t>1.i</t>
  </si>
  <si>
    <t>Energy Consumption</t>
  </si>
  <si>
    <t>1.a</t>
  </si>
  <si>
    <t>1.b</t>
  </si>
  <si>
    <t>1.c</t>
  </si>
  <si>
    <t>Total CO2 from Road Transport</t>
  </si>
  <si>
    <t>1.h</t>
  </si>
  <si>
    <t>Street Lighting</t>
  </si>
  <si>
    <t>Domestic</t>
  </si>
  <si>
    <t>Industrial &amp; Commercial</t>
  </si>
  <si>
    <t>CO2 sub total MSW</t>
  </si>
  <si>
    <t>CO2 sub total Road Transport</t>
  </si>
  <si>
    <t>Percentage of total</t>
  </si>
  <si>
    <t xml:space="preserve">Percentage of total </t>
  </si>
  <si>
    <t>Total CO2 Emissions from the local authority area:</t>
  </si>
  <si>
    <t>Population (Census):</t>
  </si>
  <si>
    <t>tonnes CO2 per head of population</t>
  </si>
  <si>
    <t>CO2 sub total energy consumption</t>
  </si>
  <si>
    <t>CO2 sub total transport</t>
  </si>
  <si>
    <t>CO2 sub total office waste</t>
  </si>
  <si>
    <t>CO2 sub total street lighting</t>
  </si>
  <si>
    <t xml:space="preserve">Total CO2 Emissions from Local Authority Business: </t>
  </si>
  <si>
    <t>CO2 Emissions offsetting supplied 'Green Electricity':</t>
  </si>
  <si>
    <t>authority and want to add this to your calculations.</t>
  </si>
  <si>
    <t>Compressed Natural Gas (CNG)</t>
  </si>
  <si>
    <t>kg</t>
  </si>
  <si>
    <t>CNG</t>
  </si>
  <si>
    <t>Compressed Natural gas</t>
  </si>
  <si>
    <t>GWh</t>
  </si>
  <si>
    <t>Fuel Oil</t>
  </si>
  <si>
    <t>Lubricants</t>
  </si>
  <si>
    <t>Refinery Miscellaneous</t>
  </si>
  <si>
    <t>000's t' oil</t>
  </si>
  <si>
    <t>Gas Oil</t>
  </si>
  <si>
    <t>Fleet Vehicles (litres of fuel)</t>
  </si>
  <si>
    <t>OR</t>
  </si>
  <si>
    <t>Fleet Vehicles (mileage)</t>
  </si>
  <si>
    <t>Cars &amp; Vans</t>
  </si>
  <si>
    <t>Trucks &amp; Lorries</t>
  </si>
  <si>
    <t>Diesel Car (Average)</t>
  </si>
  <si>
    <t>mile</t>
  </si>
  <si>
    <t>Petrol Car (Average)</t>
  </si>
  <si>
    <t>Large Diesel (Cars &amp; Vans)</t>
  </si>
  <si>
    <t>Rigid lorry (50% loaded)</t>
  </si>
  <si>
    <t xml:space="preserve">mile </t>
  </si>
  <si>
    <t xml:space="preserve"> </t>
  </si>
  <si>
    <t>Emission factors are taken from DEFRA approved 'Guidelines for Company Reporting on Greenhouse Gas Emissions' (July 2005)</t>
  </si>
  <si>
    <t>1.d</t>
  </si>
  <si>
    <t>CO2 Emissions (tonnes)</t>
  </si>
  <si>
    <t xml:space="preserve">Reporting period: </t>
  </si>
  <si>
    <t>Reporting period:</t>
  </si>
  <si>
    <t>Local Authority Area:</t>
  </si>
  <si>
    <t>Report compiled by:</t>
  </si>
  <si>
    <t>contact details:</t>
  </si>
  <si>
    <t>tel.</t>
  </si>
  <si>
    <t>email:</t>
  </si>
  <si>
    <t>(Year)</t>
  </si>
  <si>
    <t>(Financial Year)</t>
  </si>
  <si>
    <t>It is recommended that the user should save a workbook for each reporting period and make it 'read only' so data is not lost</t>
  </si>
  <si>
    <t>-</t>
  </si>
  <si>
    <t>Data Sources</t>
  </si>
  <si>
    <t>South East Climate Change Partnership - Local Authority Emissions Monitoring Spreadsheet</t>
  </si>
  <si>
    <t>For audit trail purposes, you may wish to record the source of your data, you can use the 'Data Sources' sheet to do this - this is especially</t>
  </si>
  <si>
    <t>GAS</t>
  </si>
  <si>
    <t>ELECTRICITY</t>
  </si>
  <si>
    <t>WASTE</t>
  </si>
  <si>
    <t>POPULATION</t>
  </si>
  <si>
    <t>OIL</t>
  </si>
  <si>
    <t>CAR MILEAGE</t>
  </si>
  <si>
    <t>FLEET VEHICLES</t>
  </si>
  <si>
    <t>OFFICE WASTE</t>
  </si>
  <si>
    <t>STREET LIGHTING</t>
  </si>
  <si>
    <t>DTI</t>
  </si>
  <si>
    <t>Census (2001)</t>
  </si>
  <si>
    <t>Other Data</t>
  </si>
  <si>
    <t>Data Source</t>
  </si>
  <si>
    <t>salient for data sources from a local authorities own activities (sections 1.f to 1.i inc'). Where you may have multiple sources and</t>
  </si>
  <si>
    <t>several figures need to be compiled together, you may want to use additional worksheets showing the sources, their validity dates etc.</t>
  </si>
  <si>
    <t>County Council Area:</t>
  </si>
  <si>
    <t>Total tonnes CO2</t>
  </si>
  <si>
    <t>Summary of CO2 Emissions at County Level</t>
  </si>
  <si>
    <t>Total CO2 Emissions</t>
  </si>
  <si>
    <t>Populaton from Census Data</t>
  </si>
  <si>
    <t>CO2 per head of population</t>
  </si>
  <si>
    <t>Transport as % of Total</t>
  </si>
  <si>
    <t>Domestic as % of Total</t>
  </si>
  <si>
    <t>Industrial &amp; Commercial as % of Total</t>
  </si>
  <si>
    <t>Waste (Landfill) as % of Total</t>
  </si>
  <si>
    <t xml:space="preserve"> •  </t>
  </si>
  <si>
    <t>Total CO2 Emissions from Transport</t>
  </si>
  <si>
    <t>Total Domestic CO2 Emissions</t>
  </si>
  <si>
    <t>Total Industrial &amp; Commercial CO2 Emissions</t>
  </si>
  <si>
    <t>tonnes CO2 per capita</t>
  </si>
  <si>
    <t>%</t>
  </si>
  <si>
    <t>Electricity (total including normal mains and green)</t>
  </si>
  <si>
    <t>Total CO2 Emissions from Landfill (MSW)</t>
  </si>
  <si>
    <t xml:space="preserve">Please enter data in the pale blue boxes on the following sheets (CO2 calculators). </t>
  </si>
  <si>
    <t>Data sources for entry are fully explained within section 3 of the accompanying 'Guidance Notes', (separate 'Word' file)</t>
  </si>
  <si>
    <t xml:space="preserve">The Data Sources sheet is not locked, so that you can amend it as required.  </t>
  </si>
  <si>
    <t>Emission factors for a wider range of fuels are included, so that for example, you may have data for solid fuel or heating oil used by your</t>
  </si>
  <si>
    <t>Patrick Vickerman. March 2006</t>
  </si>
  <si>
    <t>Officers completing the worksheets should enter their details at the top of each worksheet in the spaces provided</t>
  </si>
  <si>
    <t>Energy Consumption from buildings</t>
  </si>
  <si>
    <t>1.e</t>
  </si>
  <si>
    <t>1.j</t>
  </si>
  <si>
    <t>Aviation Turbine Fuel</t>
  </si>
  <si>
    <t>Electricity (Total Electricity Consumed including 'Green')</t>
  </si>
  <si>
    <t>Certified Green Electricity (only amount certified)</t>
  </si>
  <si>
    <t>Total CO2 from 'Other' fuel sources</t>
  </si>
  <si>
    <t>Other' as % of Total</t>
  </si>
  <si>
    <t>Total Domestic CO2 Emissions (Gas + Electricity)</t>
  </si>
  <si>
    <t>Total CO2 Emissions from Industry &amp; Commerce (G+E)</t>
  </si>
  <si>
    <t>Summary of CO2 Emissions at Local Authority Level (Community Inventory)</t>
  </si>
  <si>
    <t>UK Regional Area:</t>
  </si>
  <si>
    <t>Regional Area</t>
  </si>
  <si>
    <t xml:space="preserve">Total CO2 Emissions from Regional Office Business: </t>
  </si>
  <si>
    <t>Total CO2 Emissions from the Region:</t>
  </si>
  <si>
    <t>Year</t>
  </si>
  <si>
    <t>Summary of CO2 Emissions at Regional Level (Community Inventory)</t>
  </si>
  <si>
    <t>Regional Offices &amp; Operational Emissions</t>
  </si>
  <si>
    <t>Local Authority/County Council/Regional Office Emissions</t>
  </si>
  <si>
    <t>Community (Borough/County/Region)</t>
  </si>
  <si>
    <t>OTHER</t>
  </si>
  <si>
    <t>ROAD TRANSPORT</t>
  </si>
  <si>
    <t>Local Authority Area (1)</t>
  </si>
  <si>
    <t>Other fuels</t>
  </si>
  <si>
    <t>Road Transport</t>
  </si>
  <si>
    <t>MSW to landfill</t>
  </si>
  <si>
    <t>Local Authority Area (2)</t>
  </si>
  <si>
    <t>Local Authority Area (3)</t>
  </si>
  <si>
    <t>Local Authority Area (4)</t>
  </si>
  <si>
    <t>Local Authority Area (5)</t>
  </si>
  <si>
    <t>Local Authority Area (6)</t>
  </si>
  <si>
    <t>Local Authority Area (7)</t>
  </si>
  <si>
    <t>Local Authority Area (8)</t>
  </si>
  <si>
    <t>Local Authority Area (9)</t>
  </si>
  <si>
    <t>Local Authority Area (10)</t>
  </si>
  <si>
    <t>Local Authority Area (11)</t>
  </si>
  <si>
    <t>Local Authority Area (12)</t>
  </si>
  <si>
    <t>Local Authority Area (13)</t>
  </si>
  <si>
    <t>Local Authority Area (14)</t>
  </si>
  <si>
    <t>Local Authority Area (15)</t>
  </si>
  <si>
    <t xml:space="preserve">Total CO2 Emissions from Council Business: </t>
  </si>
  <si>
    <r>
      <t xml:space="preserve">    </t>
    </r>
    <r>
      <rPr>
        <b/>
        <u val="single"/>
        <sz val="14"/>
        <color indexed="16"/>
        <rFont val="Arial"/>
        <family val="2"/>
      </rPr>
      <t>Community/Whole County</t>
    </r>
  </si>
  <si>
    <r>
      <t xml:space="preserve">      </t>
    </r>
    <r>
      <rPr>
        <b/>
        <u val="single"/>
        <sz val="14"/>
        <color indexed="16"/>
        <rFont val="Arial"/>
        <family val="2"/>
      </rPr>
      <t>County Council Emissions</t>
    </r>
  </si>
  <si>
    <t>Total Population</t>
  </si>
  <si>
    <t>Total CO2 Emissions from 'Other' fuels</t>
  </si>
  <si>
    <t>Other as % of Total</t>
  </si>
  <si>
    <t>tonnes CO2 sub total transport</t>
  </si>
  <si>
    <t>tonnes CO2 sub total office waste</t>
  </si>
  <si>
    <t>seccp2006</t>
  </si>
  <si>
    <t xml:space="preserve">CO2 sub total energy </t>
  </si>
  <si>
    <t xml:space="preserve">CO2 sub total Gas &amp; Electricity </t>
  </si>
  <si>
    <t xml:space="preserve">tonnes CO2 sub total energy </t>
  </si>
  <si>
    <t>CO2 sub total Gas &amp; Electricity</t>
  </si>
  <si>
    <t>http://www.defra.gov.uk/environment/business/envrp/gas/envrpgas-annexes.pdf</t>
  </si>
  <si>
    <t>CO2 'Other' fuels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</si>
</sst>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b/>
      <i/>
      <sz val="10"/>
      <name val="Arial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i/>
      <sz val="11"/>
      <color indexed="20"/>
      <name val="Arial"/>
      <family val="2"/>
    </font>
    <font>
      <b/>
      <i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i/>
      <sz val="11"/>
      <color indexed="20"/>
      <name val="Antique Olive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12"/>
      <name val="Arial"/>
      <family val="2"/>
    </font>
    <font>
      <sz val="10"/>
      <color indexed="57"/>
      <name val="Arial"/>
      <family val="0"/>
    </font>
    <font>
      <sz val="10"/>
      <color indexed="14"/>
      <name val="Arial"/>
      <family val="0"/>
    </font>
    <font>
      <sz val="10"/>
      <color indexed="17"/>
      <name val="Arial"/>
      <family val="0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57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60"/>
      <name val="Arial"/>
      <family val="2"/>
    </font>
    <font>
      <b/>
      <u val="single"/>
      <sz val="12"/>
      <color indexed="18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1"/>
      <color indexed="60"/>
      <name val="Arial"/>
      <family val="2"/>
    </font>
    <font>
      <sz val="11"/>
      <name val="Arial"/>
      <family val="2"/>
    </font>
    <font>
      <b/>
      <i/>
      <u val="single"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0"/>
    </font>
    <font>
      <b/>
      <u val="single"/>
      <sz val="14"/>
      <color indexed="60"/>
      <name val="Arial"/>
      <family val="2"/>
    </font>
    <font>
      <b/>
      <sz val="10"/>
      <color indexed="17"/>
      <name val="Arial"/>
      <family val="2"/>
    </font>
    <font>
      <b/>
      <sz val="12"/>
      <color indexed="18"/>
      <name val="Arial"/>
      <family val="2"/>
    </font>
    <font>
      <b/>
      <u val="single"/>
      <sz val="14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double"/>
      <right style="double"/>
      <top style="mediumDashed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uble"/>
      <right style="double"/>
      <top style="double"/>
      <bottom style="mediumDashed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0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43" fontId="18" fillId="0" borderId="0" xfId="15" applyFont="1" applyAlignment="1">
      <alignment/>
    </xf>
    <xf numFmtId="43" fontId="0" fillId="0" borderId="0" xfId="15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28" fillId="0" borderId="0" xfId="20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35" fillId="2" borderId="1" xfId="0" applyFont="1" applyFill="1" applyBorder="1" applyAlignment="1" applyProtection="1">
      <alignment/>
      <protection locked="0"/>
    </xf>
    <xf numFmtId="0" fontId="36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4" fontId="0" fillId="2" borderId="2" xfId="0" applyNumberFormat="1" applyFill="1" applyBorder="1" applyAlignment="1" applyProtection="1">
      <alignment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1" fontId="41" fillId="2" borderId="2" xfId="0" applyNumberFormat="1" applyFont="1" applyFill="1" applyBorder="1" applyAlignment="1" applyProtection="1">
      <alignment horizontal="center"/>
      <protection locked="0"/>
    </xf>
    <xf numFmtId="3" fontId="0" fillId="2" borderId="2" xfId="0" applyNumberFormat="1" applyFill="1" applyBorder="1" applyAlignment="1" applyProtection="1">
      <alignment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4" fontId="0" fillId="2" borderId="5" xfId="0" applyNumberForma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4" fontId="0" fillId="2" borderId="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2" borderId="8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" fontId="0" fillId="3" borderId="2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" fontId="19" fillId="3" borderId="2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3" fillId="3" borderId="2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" fontId="4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45" fillId="0" borderId="0" xfId="0" applyFont="1" applyAlignment="1" applyProtection="1" quotePrefix="1">
      <alignment/>
      <protection/>
    </xf>
    <xf numFmtId="10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0" fillId="3" borderId="2" xfId="0" applyNumberFormat="1" applyFont="1" applyFill="1" applyBorder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" fontId="0" fillId="3" borderId="3" xfId="0" applyNumberFormat="1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22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4" fontId="0" fillId="3" borderId="5" xfId="0" applyNumberFormat="1" applyFont="1" applyFill="1" applyBorder="1" applyAlignment="1" applyProtection="1">
      <alignment/>
      <protection/>
    </xf>
    <xf numFmtId="10" fontId="0" fillId="0" borderId="4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22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3" borderId="7" xfId="0" applyNumberFormat="1" applyFont="1" applyFill="1" applyBorder="1" applyAlignment="1" applyProtection="1">
      <alignment/>
      <protection/>
    </xf>
    <xf numFmtId="10" fontId="0" fillId="0" borderId="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0" fontId="19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" fontId="48" fillId="4" borderId="2" xfId="0" applyNumberFormat="1" applyFont="1" applyFill="1" applyBorder="1" applyAlignment="1" applyProtection="1">
      <alignment/>
      <protection/>
    </xf>
    <xf numFmtId="0" fontId="35" fillId="2" borderId="1" xfId="0" applyFont="1" applyFill="1" applyBorder="1" applyAlignment="1" applyProtection="1">
      <alignment/>
      <protection hidden="1" locked="0"/>
    </xf>
    <xf numFmtId="0" fontId="36" fillId="2" borderId="1" xfId="0" applyFont="1" applyFill="1" applyBorder="1" applyAlignment="1" applyProtection="1">
      <alignment/>
      <protection hidden="1" locked="0"/>
    </xf>
    <xf numFmtId="0" fontId="0" fillId="2" borderId="2" xfId="0" applyFont="1" applyFill="1" applyBorder="1" applyAlignment="1" applyProtection="1">
      <alignment/>
      <protection hidden="1" locked="0"/>
    </xf>
    <xf numFmtId="0" fontId="0" fillId="2" borderId="1" xfId="0" applyFont="1" applyFill="1" applyBorder="1" applyAlignment="1" applyProtection="1">
      <alignment/>
      <protection hidden="1" locked="0"/>
    </xf>
    <xf numFmtId="1" fontId="41" fillId="2" borderId="2" xfId="0" applyNumberFormat="1" applyFont="1" applyFill="1" applyBorder="1" applyAlignment="1" applyProtection="1">
      <alignment horizontal="center"/>
      <protection hidden="1" locked="0"/>
    </xf>
    <xf numFmtId="4" fontId="0" fillId="2" borderId="2" xfId="0" applyNumberFormat="1" applyFill="1" applyBorder="1" applyAlignment="1" applyProtection="1">
      <alignment/>
      <protection hidden="1" locked="0"/>
    </xf>
    <xf numFmtId="3" fontId="0" fillId="2" borderId="2" xfId="0" applyNumberFormat="1" applyFill="1" applyBorder="1" applyAlignment="1" applyProtection="1">
      <alignment/>
      <protection hidden="1" locked="0"/>
    </xf>
    <xf numFmtId="4" fontId="0" fillId="2" borderId="3" xfId="0" applyNumberFormat="1" applyFill="1" applyBorder="1" applyAlignment="1" applyProtection="1">
      <alignment/>
      <protection hidden="1" locked="0"/>
    </xf>
    <xf numFmtId="4" fontId="0" fillId="2" borderId="5" xfId="0" applyNumberFormat="1" applyFill="1" applyBorder="1" applyAlignment="1" applyProtection="1">
      <alignment/>
      <protection hidden="1" locked="0"/>
    </xf>
    <xf numFmtId="4" fontId="0" fillId="2" borderId="7" xfId="0" applyNumberFormat="1" applyFill="1" applyBorder="1" applyAlignment="1" applyProtection="1">
      <alignment/>
      <protection hidden="1" locked="0"/>
    </xf>
    <xf numFmtId="4" fontId="0" fillId="2" borderId="2" xfId="0" applyNumberFormat="1" applyFont="1" applyFill="1" applyBorder="1" applyAlignment="1" applyProtection="1">
      <alignment/>
      <protection hidden="1" locked="0"/>
    </xf>
    <xf numFmtId="0" fontId="49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" fontId="41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4" fontId="0" fillId="3" borderId="3" xfId="0" applyNumberForma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4" fontId="24" fillId="3" borderId="12" xfId="0" applyNumberFormat="1" applyFont="1" applyFill="1" applyBorder="1" applyAlignment="1" applyProtection="1">
      <alignment/>
      <protection/>
    </xf>
    <xf numFmtId="4" fontId="19" fillId="3" borderId="12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" fontId="0" fillId="4" borderId="2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3" fillId="2" borderId="2" xfId="0" applyNumberFormat="1" applyFont="1" applyFill="1" applyBorder="1" applyAlignment="1" applyProtection="1">
      <alignment horizontal="center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efra.gov.uk/environment/business/envrp/gas/envrpgas-annexes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workbookViewId="0" topLeftCell="A1">
      <selection activeCell="E6" sqref="E6"/>
    </sheetView>
  </sheetViews>
  <sheetFormatPr defaultColWidth="9.140625" defaultRowHeight="12.75"/>
  <cols>
    <col min="1" max="1" width="9.140625" style="48" customWidth="1"/>
  </cols>
  <sheetData>
    <row r="2" spans="1:2" s="47" customFormat="1" ht="15.75">
      <c r="A2" s="50"/>
      <c r="B2" s="46" t="s">
        <v>137</v>
      </c>
    </row>
    <row r="4" spans="1:2" s="11" customFormat="1" ht="14.25">
      <c r="A4" s="49" t="s">
        <v>135</v>
      </c>
      <c r="B4" s="11" t="s">
        <v>172</v>
      </c>
    </row>
    <row r="5" s="11" customFormat="1" ht="14.25">
      <c r="A5" s="49"/>
    </row>
    <row r="6" spans="1:2" s="11" customFormat="1" ht="14.25">
      <c r="A6" s="49" t="s">
        <v>135</v>
      </c>
      <c r="B6" s="11" t="s">
        <v>173</v>
      </c>
    </row>
    <row r="7" s="11" customFormat="1" ht="14.25">
      <c r="A7" s="49"/>
    </row>
    <row r="8" spans="1:2" s="11" customFormat="1" ht="14.25">
      <c r="A8" s="49" t="s">
        <v>135</v>
      </c>
      <c r="B8" s="11" t="s">
        <v>138</v>
      </c>
    </row>
    <row r="9" spans="1:2" s="11" customFormat="1" ht="14.25">
      <c r="A9" s="49"/>
      <c r="B9" s="11" t="s">
        <v>152</v>
      </c>
    </row>
    <row r="10" spans="1:2" s="11" customFormat="1" ht="14.25">
      <c r="A10" s="49"/>
      <c r="B10" s="11" t="s">
        <v>153</v>
      </c>
    </row>
    <row r="11" s="11" customFormat="1" ht="14.25">
      <c r="A11" s="49"/>
    </row>
    <row r="12" spans="1:2" s="11" customFormat="1" ht="14.25">
      <c r="A12" s="49" t="s">
        <v>135</v>
      </c>
      <c r="B12" s="11" t="s">
        <v>177</v>
      </c>
    </row>
    <row r="13" s="11" customFormat="1" ht="14.25">
      <c r="A13" s="49"/>
    </row>
    <row r="14" spans="1:2" s="11" customFormat="1" ht="14.25">
      <c r="A14" s="49" t="s">
        <v>135</v>
      </c>
      <c r="B14" s="11" t="s">
        <v>174</v>
      </c>
    </row>
    <row r="15" s="11" customFormat="1" ht="14.25">
      <c r="A15" s="49"/>
    </row>
    <row r="16" spans="1:2" s="11" customFormat="1" ht="14.25">
      <c r="A16" s="49" t="s">
        <v>135</v>
      </c>
      <c r="B16" s="11" t="s">
        <v>134</v>
      </c>
    </row>
    <row r="17" s="11" customFormat="1" ht="14.25">
      <c r="A17" s="49"/>
    </row>
    <row r="18" spans="1:2" s="11" customFormat="1" ht="14.25">
      <c r="A18" s="49" t="s">
        <v>135</v>
      </c>
      <c r="B18" s="11" t="s">
        <v>175</v>
      </c>
    </row>
    <row r="19" spans="1:2" s="11" customFormat="1" ht="14.25">
      <c r="A19" s="49"/>
      <c r="B19" s="11" t="s">
        <v>99</v>
      </c>
    </row>
    <row r="20" s="11" customFormat="1" ht="14.25">
      <c r="A20" s="49"/>
    </row>
    <row r="21" spans="1:2" s="1" customFormat="1" ht="14.25">
      <c r="A21" s="49"/>
      <c r="B21" s="1" t="s">
        <v>176</v>
      </c>
    </row>
    <row r="22" ht="15">
      <c r="B22" s="11" t="s">
        <v>226</v>
      </c>
    </row>
  </sheetData>
  <sheetProtection password="8C98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74"/>
  <sheetViews>
    <sheetView tabSelected="1" workbookViewId="0" topLeftCell="A1">
      <selection activeCell="E61" sqref="E61"/>
    </sheetView>
  </sheetViews>
  <sheetFormatPr defaultColWidth="9.140625" defaultRowHeight="12.75"/>
  <cols>
    <col min="1" max="1" width="4.8515625" style="3" customWidth="1"/>
    <col min="2" max="2" width="19.8515625" style="0" customWidth="1"/>
    <col min="3" max="3" width="15.8515625" style="0" customWidth="1"/>
    <col min="4" max="4" width="17.421875" style="0" customWidth="1"/>
    <col min="5" max="5" width="15.8515625" style="0" customWidth="1"/>
    <col min="6" max="6" width="8.8515625" style="0" customWidth="1"/>
    <col min="7" max="7" width="16.57421875" style="0" customWidth="1"/>
    <col min="8" max="8" width="10.00390625" style="0" customWidth="1"/>
  </cols>
  <sheetData>
    <row r="1" spans="1:12" ht="13.5" thickBot="1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46" customFormat="1" ht="17.25" thickBot="1" thickTop="1">
      <c r="A2" s="68"/>
      <c r="B2" s="67" t="s">
        <v>127</v>
      </c>
      <c r="C2" s="127"/>
      <c r="D2" s="76"/>
      <c r="E2" s="73" t="s">
        <v>131</v>
      </c>
      <c r="F2" s="130"/>
      <c r="G2" s="75"/>
      <c r="H2" s="76"/>
      <c r="I2" s="71"/>
      <c r="J2" s="68"/>
      <c r="K2" s="68"/>
      <c r="L2" s="68"/>
    </row>
    <row r="3" spans="1:12" s="46" customFormat="1" ht="17.25" thickBot="1" thickTop="1">
      <c r="A3" s="68"/>
      <c r="B3" s="67"/>
      <c r="C3" s="71"/>
      <c r="D3" s="71"/>
      <c r="E3" s="71"/>
      <c r="F3" s="68"/>
      <c r="G3" s="67"/>
      <c r="H3" s="71"/>
      <c r="I3" s="71"/>
      <c r="J3" s="68"/>
      <c r="K3" s="68"/>
      <c r="L3" s="68"/>
    </row>
    <row r="4" spans="1:12" s="3" customFormat="1" ht="14.25" thickBot="1" thickTop="1">
      <c r="A4" s="67"/>
      <c r="B4" s="67" t="s">
        <v>128</v>
      </c>
      <c r="C4" s="128"/>
      <c r="D4" s="72"/>
      <c r="E4" s="73" t="s">
        <v>129</v>
      </c>
      <c r="F4" s="74" t="s">
        <v>130</v>
      </c>
      <c r="G4" s="129"/>
      <c r="L4" s="67"/>
    </row>
    <row r="5" spans="1:12" s="39" customFormat="1" ht="14.25" thickBot="1" thickTop="1">
      <c r="A5" s="77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9.5" thickBot="1" thickTop="1">
      <c r="A6" s="67"/>
      <c r="B6" s="79" t="s">
        <v>73</v>
      </c>
      <c r="C6" s="66"/>
      <c r="D6" s="67" t="s">
        <v>125</v>
      </c>
      <c r="E6" s="131"/>
      <c r="F6" s="80" t="s">
        <v>132</v>
      </c>
      <c r="G6" s="80"/>
      <c r="H6" s="66"/>
      <c r="I6" s="66"/>
      <c r="J6" s="66"/>
      <c r="K6" s="66"/>
      <c r="L6" s="66"/>
    </row>
    <row r="7" spans="1:12" ht="14.25" thickBot="1" thickTop="1">
      <c r="A7" s="67"/>
      <c r="B7" s="81" t="s">
        <v>65</v>
      </c>
      <c r="C7" s="66"/>
      <c r="D7" s="66"/>
      <c r="E7" s="80"/>
      <c r="F7" s="80"/>
      <c r="G7" s="80" t="s">
        <v>124</v>
      </c>
      <c r="H7" s="66"/>
      <c r="I7" s="66"/>
      <c r="J7" s="66"/>
      <c r="K7" s="66"/>
      <c r="L7" s="66"/>
    </row>
    <row r="8" spans="1:12" ht="14.25" thickBot="1" thickTop="1">
      <c r="A8" s="67" t="s">
        <v>78</v>
      </c>
      <c r="B8" s="82" t="s">
        <v>53</v>
      </c>
      <c r="C8" s="66" t="s">
        <v>84</v>
      </c>
      <c r="D8" s="66"/>
      <c r="E8" s="132"/>
      <c r="F8" s="80" t="s">
        <v>104</v>
      </c>
      <c r="G8" s="83">
        <f>E8*'Emission Factors'!O30*1000000</f>
        <v>0</v>
      </c>
      <c r="H8" s="66"/>
      <c r="I8" s="66"/>
      <c r="J8" s="66"/>
      <c r="K8" s="66"/>
      <c r="L8" s="66"/>
    </row>
    <row r="9" spans="1:12" ht="14.25" thickBot="1" thickTop="1">
      <c r="A9" s="67"/>
      <c r="B9" s="82"/>
      <c r="C9" s="66" t="s">
        <v>85</v>
      </c>
      <c r="D9" s="66"/>
      <c r="E9" s="132"/>
      <c r="F9" s="80" t="s">
        <v>104</v>
      </c>
      <c r="G9" s="83">
        <f>E9*'Emission Factors'!O30*1000000</f>
        <v>0</v>
      </c>
      <c r="H9" s="66"/>
      <c r="I9" s="66"/>
      <c r="J9" s="66"/>
      <c r="K9" s="66"/>
      <c r="L9" s="66"/>
    </row>
    <row r="10" spans="1:12" ht="14.25" thickBot="1" thickTop="1">
      <c r="A10" s="67" t="s">
        <v>79</v>
      </c>
      <c r="B10" s="82" t="s">
        <v>54</v>
      </c>
      <c r="C10" s="66" t="s">
        <v>84</v>
      </c>
      <c r="D10" s="66"/>
      <c r="E10" s="132"/>
      <c r="F10" s="80" t="s">
        <v>104</v>
      </c>
      <c r="G10" s="83">
        <f>E10*'Emission Factors'!O25*1000000</f>
        <v>0</v>
      </c>
      <c r="H10" s="66"/>
      <c r="I10" s="66"/>
      <c r="J10" s="66"/>
      <c r="K10" s="66"/>
      <c r="L10" s="66"/>
    </row>
    <row r="11" spans="1:12" ht="14.25" thickBot="1" thickTop="1">
      <c r="A11" s="67"/>
      <c r="B11" s="82"/>
      <c r="C11" s="66" t="s">
        <v>85</v>
      </c>
      <c r="D11" s="66"/>
      <c r="E11" s="132"/>
      <c r="F11" s="80" t="s">
        <v>104</v>
      </c>
      <c r="G11" s="83">
        <f>E11*'Emission Factors'!O25*1000000</f>
        <v>0</v>
      </c>
      <c r="H11" s="66"/>
      <c r="I11" s="66"/>
      <c r="J11" s="66"/>
      <c r="K11" s="66"/>
      <c r="L11" s="66"/>
    </row>
    <row r="12" spans="1:12" ht="13.5" thickTop="1">
      <c r="A12" s="67"/>
      <c r="B12" s="81"/>
      <c r="C12" s="66"/>
      <c r="D12" s="66"/>
      <c r="E12" s="84"/>
      <c r="F12" s="80"/>
      <c r="G12" s="85">
        <f>SUM(G8:G11)</f>
        <v>0</v>
      </c>
      <c r="H12" s="66" t="s">
        <v>230</v>
      </c>
      <c r="I12" s="66"/>
      <c r="J12" s="66"/>
      <c r="K12" s="66"/>
      <c r="L12" s="66"/>
    </row>
    <row r="13" spans="1:12" ht="13.5" thickBot="1">
      <c r="A13" s="67" t="s">
        <v>80</v>
      </c>
      <c r="B13" s="81" t="s">
        <v>33</v>
      </c>
      <c r="C13" s="66"/>
      <c r="D13" s="66"/>
      <c r="E13" s="84"/>
      <c r="F13" s="80"/>
      <c r="G13" s="85">
        <f>IF(G12&gt;0,G12/G23*100,0)</f>
        <v>0</v>
      </c>
      <c r="H13" s="66" t="s">
        <v>88</v>
      </c>
      <c r="I13" s="66"/>
      <c r="J13" s="66"/>
      <c r="K13" s="66"/>
      <c r="L13" s="66"/>
    </row>
    <row r="14" spans="1:12" ht="14.25" thickBot="1" thickTop="1">
      <c r="A14" s="67"/>
      <c r="B14" s="86" t="s">
        <v>62</v>
      </c>
      <c r="C14" s="66"/>
      <c r="D14" s="66"/>
      <c r="E14" s="132"/>
      <c r="F14" s="80" t="s">
        <v>26</v>
      </c>
      <c r="G14" s="87">
        <f>E14*'Emission Factors'!O58</f>
        <v>0</v>
      </c>
      <c r="H14" s="66" t="s">
        <v>86</v>
      </c>
      <c r="I14" s="66"/>
      <c r="J14" s="66"/>
      <c r="K14" s="66"/>
      <c r="L14" s="66"/>
    </row>
    <row r="15" spans="1:12" ht="13.5" thickTop="1">
      <c r="A15" s="67"/>
      <c r="B15" s="86"/>
      <c r="C15" s="66"/>
      <c r="D15" s="66"/>
      <c r="E15" s="84"/>
      <c r="F15" s="80"/>
      <c r="G15" s="85">
        <f>IF(G14&gt;0,G14/G23*100,0)</f>
        <v>0</v>
      </c>
      <c r="H15" s="66" t="s">
        <v>89</v>
      </c>
      <c r="I15" s="66"/>
      <c r="J15" s="66"/>
      <c r="K15" s="66"/>
      <c r="L15" s="66"/>
    </row>
    <row r="16" spans="1:12" ht="13.5" thickBot="1">
      <c r="A16" s="67"/>
      <c r="B16" s="81"/>
      <c r="C16" s="66"/>
      <c r="D16" s="66"/>
      <c r="E16" s="84"/>
      <c r="F16" s="80"/>
      <c r="G16" s="85"/>
      <c r="H16" s="66"/>
      <c r="I16" s="66"/>
      <c r="J16" s="66"/>
      <c r="K16" s="66"/>
      <c r="L16" s="66"/>
    </row>
    <row r="17" spans="1:12" ht="14.25" thickBot="1" thickTop="1">
      <c r="A17" s="67" t="s">
        <v>123</v>
      </c>
      <c r="B17" s="81" t="s">
        <v>29</v>
      </c>
      <c r="C17" s="66"/>
      <c r="D17" s="66"/>
      <c r="E17" s="132"/>
      <c r="F17" s="80" t="s">
        <v>108</v>
      </c>
      <c r="G17" s="87">
        <f>E17*1000*'Emission Factors'!O38</f>
        <v>0</v>
      </c>
      <c r="H17" s="80" t="s">
        <v>232</v>
      </c>
      <c r="I17" s="66"/>
      <c r="J17" s="66"/>
      <c r="K17" s="66"/>
      <c r="L17" s="66"/>
    </row>
    <row r="18" spans="1:12" ht="13.5" thickTop="1">
      <c r="A18" s="67"/>
      <c r="B18" s="86"/>
      <c r="C18" s="66"/>
      <c r="D18" s="66"/>
      <c r="E18" s="84"/>
      <c r="F18" s="80"/>
      <c r="G18" s="85">
        <f>IF(G17&gt;0,G17/G23*100,0)</f>
        <v>0</v>
      </c>
      <c r="H18" s="80" t="s">
        <v>88</v>
      </c>
      <c r="I18" s="66"/>
      <c r="J18" s="66"/>
      <c r="K18" s="66"/>
      <c r="L18" s="66"/>
    </row>
    <row r="19" spans="1:12" ht="13.5" thickBot="1">
      <c r="A19" s="67" t="s">
        <v>179</v>
      </c>
      <c r="B19" s="81" t="s">
        <v>57</v>
      </c>
      <c r="C19" s="66"/>
      <c r="D19" s="66"/>
      <c r="E19" s="84"/>
      <c r="F19" s="80"/>
      <c r="G19" s="84"/>
      <c r="H19" s="66"/>
      <c r="I19" s="66"/>
      <c r="J19" s="66"/>
      <c r="K19" s="66"/>
      <c r="L19" s="66"/>
    </row>
    <row r="20" spans="1:12" ht="14.25" thickBot="1" thickTop="1">
      <c r="A20" s="67"/>
      <c r="B20" s="86" t="s">
        <v>81</v>
      </c>
      <c r="C20" s="66"/>
      <c r="D20" s="66"/>
      <c r="E20" s="132"/>
      <c r="F20" s="80" t="s">
        <v>108</v>
      </c>
      <c r="G20" s="87">
        <f>E20*'Emission Factors'!O38*1000</f>
        <v>0</v>
      </c>
      <c r="H20" s="66" t="s">
        <v>87</v>
      </c>
      <c r="I20" s="66"/>
      <c r="J20" s="66"/>
      <c r="K20" s="66"/>
      <c r="L20" s="66"/>
    </row>
    <row r="21" spans="1:12" ht="13.5" thickTop="1">
      <c r="A21" s="67"/>
      <c r="B21" s="86"/>
      <c r="C21" s="66"/>
      <c r="D21" s="66"/>
      <c r="E21" s="84"/>
      <c r="F21" s="80"/>
      <c r="G21" s="85">
        <f>IF(G20&gt;0,G20/G23*100,0)</f>
        <v>0</v>
      </c>
      <c r="H21" s="66" t="s">
        <v>88</v>
      </c>
      <c r="I21" s="66"/>
      <c r="J21" s="52"/>
      <c r="K21" s="66"/>
      <c r="L21" s="66"/>
    </row>
    <row r="22" spans="1:12" ht="13.5" thickBot="1">
      <c r="A22" s="67"/>
      <c r="B22" s="86"/>
      <c r="C22" s="66"/>
      <c r="D22" s="66"/>
      <c r="E22" s="84"/>
      <c r="F22" s="80"/>
      <c r="G22" s="84"/>
      <c r="H22" s="66"/>
      <c r="I22" s="66"/>
      <c r="J22" s="66"/>
      <c r="K22" s="66"/>
      <c r="L22" s="66"/>
    </row>
    <row r="23" spans="1:12" s="39" customFormat="1" ht="14.25" thickBot="1" thickTop="1">
      <c r="A23" s="67"/>
      <c r="B23" s="86"/>
      <c r="C23" s="88" t="s">
        <v>90</v>
      </c>
      <c r="D23" s="77"/>
      <c r="E23" s="89"/>
      <c r="F23" s="90"/>
      <c r="G23" s="91">
        <f>G12+G14+G17+G20</f>
        <v>0</v>
      </c>
      <c r="H23" s="67" t="s">
        <v>39</v>
      </c>
      <c r="I23" s="77"/>
      <c r="J23" s="77"/>
      <c r="K23" s="77"/>
      <c r="L23" s="77"/>
    </row>
    <row r="24" spans="1:12" ht="14.25" thickBot="1" thickTop="1">
      <c r="A24" s="67" t="s">
        <v>74</v>
      </c>
      <c r="B24" s="92"/>
      <c r="C24" s="93" t="s">
        <v>91</v>
      </c>
      <c r="D24" s="66"/>
      <c r="E24" s="133"/>
      <c r="F24" s="80"/>
      <c r="G24" s="83">
        <f>IF(E24&gt;0,G23/E24,0)</f>
        <v>0</v>
      </c>
      <c r="H24" s="66" t="s">
        <v>92</v>
      </c>
      <c r="I24" s="66"/>
      <c r="J24" s="66"/>
      <c r="K24" s="66"/>
      <c r="L24" s="66"/>
    </row>
    <row r="25" spans="1:12" ht="13.5" thickTop="1">
      <c r="A25" s="67"/>
      <c r="B25" s="92"/>
      <c r="C25" s="93"/>
      <c r="D25" s="66"/>
      <c r="E25" s="84"/>
      <c r="F25" s="80"/>
      <c r="G25" s="84"/>
      <c r="H25" s="66"/>
      <c r="I25" s="66"/>
      <c r="J25" s="66"/>
      <c r="K25" s="66"/>
      <c r="L25" s="66"/>
    </row>
    <row r="26" spans="1:12" ht="15.75">
      <c r="A26" s="67"/>
      <c r="B26" s="94" t="s">
        <v>188</v>
      </c>
      <c r="C26" s="95"/>
      <c r="D26" s="96"/>
      <c r="E26" s="97"/>
      <c r="F26" s="90"/>
      <c r="G26" s="98"/>
      <c r="H26" s="67"/>
      <c r="I26" s="66"/>
      <c r="J26" s="66"/>
      <c r="K26" s="66"/>
      <c r="L26" s="66"/>
    </row>
    <row r="27" spans="1:12" ht="16.5" thickBot="1">
      <c r="A27" s="67"/>
      <c r="B27" s="94"/>
      <c r="C27" s="95"/>
      <c r="D27" s="96"/>
      <c r="E27" s="97"/>
      <c r="F27" s="90"/>
      <c r="G27" s="98"/>
      <c r="H27" s="67"/>
      <c r="I27" s="66"/>
      <c r="J27" s="66"/>
      <c r="K27" s="66"/>
      <c r="L27" s="66"/>
    </row>
    <row r="28" spans="1:12" ht="17.25" thickBot="1" thickTop="1">
      <c r="A28" s="67"/>
      <c r="B28" s="99" t="s">
        <v>164</v>
      </c>
      <c r="C28" s="100" t="s">
        <v>157</v>
      </c>
      <c r="D28" s="96"/>
      <c r="E28" s="97"/>
      <c r="F28" s="90"/>
      <c r="G28" s="91">
        <f>G23</f>
        <v>0</v>
      </c>
      <c r="H28" s="101" t="s">
        <v>39</v>
      </c>
      <c r="I28" s="66"/>
      <c r="J28" s="66"/>
      <c r="K28" s="66"/>
      <c r="L28" s="66"/>
    </row>
    <row r="29" spans="1:12" ht="17.25" thickBot="1" thickTop="1">
      <c r="A29" s="67"/>
      <c r="B29" s="99" t="s">
        <v>164</v>
      </c>
      <c r="C29" s="100" t="s">
        <v>159</v>
      </c>
      <c r="D29" s="96"/>
      <c r="E29" s="97"/>
      <c r="F29" s="90"/>
      <c r="G29" s="91">
        <f>IF(E24&gt;0,G23/E24,0)</f>
        <v>0</v>
      </c>
      <c r="H29" s="101" t="s">
        <v>168</v>
      </c>
      <c r="I29" s="66"/>
      <c r="J29" s="66"/>
      <c r="K29" s="66"/>
      <c r="L29" s="66"/>
    </row>
    <row r="30" spans="1:12" ht="17.25" thickBot="1" thickTop="1">
      <c r="A30" s="67"/>
      <c r="B30" s="99" t="s">
        <v>164</v>
      </c>
      <c r="C30" s="100" t="s">
        <v>165</v>
      </c>
      <c r="D30" s="96"/>
      <c r="E30" s="97"/>
      <c r="F30" s="90"/>
      <c r="G30" s="91">
        <f>G20</f>
        <v>0</v>
      </c>
      <c r="H30" s="101" t="s">
        <v>39</v>
      </c>
      <c r="I30" s="66"/>
      <c r="J30" s="66"/>
      <c r="K30" s="66"/>
      <c r="L30" s="66"/>
    </row>
    <row r="31" spans="1:12" ht="17.25" thickBot="1" thickTop="1">
      <c r="A31" s="67"/>
      <c r="B31" s="99" t="s">
        <v>164</v>
      </c>
      <c r="C31" s="100" t="s">
        <v>160</v>
      </c>
      <c r="D31" s="96"/>
      <c r="E31" s="97"/>
      <c r="F31" s="90"/>
      <c r="G31" s="91">
        <f>IF(G28&gt;0,G30/G28*100,0)</f>
        <v>0</v>
      </c>
      <c r="H31" s="101" t="s">
        <v>169</v>
      </c>
      <c r="I31" s="66"/>
      <c r="J31" s="66"/>
      <c r="K31" s="66"/>
      <c r="L31" s="66"/>
    </row>
    <row r="32" spans="1:12" ht="17.25" thickBot="1" thickTop="1">
      <c r="A32" s="67"/>
      <c r="B32" s="99" t="s">
        <v>164</v>
      </c>
      <c r="C32" s="100" t="s">
        <v>186</v>
      </c>
      <c r="D32" s="96"/>
      <c r="E32" s="97"/>
      <c r="F32" s="90"/>
      <c r="G32" s="91">
        <f>G8+G10</f>
        <v>0</v>
      </c>
      <c r="H32" s="101" t="s">
        <v>39</v>
      </c>
      <c r="I32" s="66"/>
      <c r="J32" s="66"/>
      <c r="K32" s="66"/>
      <c r="L32" s="66"/>
    </row>
    <row r="33" spans="1:12" ht="17.25" thickBot="1" thickTop="1">
      <c r="A33" s="67"/>
      <c r="B33" s="99" t="s">
        <v>164</v>
      </c>
      <c r="C33" s="100" t="s">
        <v>161</v>
      </c>
      <c r="D33" s="96"/>
      <c r="E33" s="97"/>
      <c r="F33" s="90"/>
      <c r="G33" s="91">
        <f>IF(G28&gt;0,G32/G28*100,0)</f>
        <v>0</v>
      </c>
      <c r="H33" s="101" t="s">
        <v>169</v>
      </c>
      <c r="I33" s="66"/>
      <c r="J33" s="66"/>
      <c r="K33" s="66"/>
      <c r="L33" s="66"/>
    </row>
    <row r="34" spans="1:12" ht="17.25" thickBot="1" thickTop="1">
      <c r="A34" s="67"/>
      <c r="B34" s="99" t="s">
        <v>164</v>
      </c>
      <c r="C34" s="100" t="s">
        <v>187</v>
      </c>
      <c r="D34" s="96"/>
      <c r="E34" s="97"/>
      <c r="F34" s="90"/>
      <c r="G34" s="91">
        <f>G9+G11</f>
        <v>0</v>
      </c>
      <c r="H34" s="101" t="s">
        <v>39</v>
      </c>
      <c r="I34" s="66"/>
      <c r="J34" s="66"/>
      <c r="K34" s="66"/>
      <c r="L34" s="66"/>
    </row>
    <row r="35" spans="1:12" ht="17.25" thickBot="1" thickTop="1">
      <c r="A35" s="67"/>
      <c r="B35" s="99" t="s">
        <v>164</v>
      </c>
      <c r="C35" s="100" t="s">
        <v>162</v>
      </c>
      <c r="D35" s="96"/>
      <c r="E35" s="97"/>
      <c r="F35" s="90"/>
      <c r="G35" s="91">
        <f>IF(G28&gt;0,G34/G28*100,0)</f>
        <v>0</v>
      </c>
      <c r="H35" s="101" t="s">
        <v>169</v>
      </c>
      <c r="I35" s="66"/>
      <c r="J35" s="66"/>
      <c r="K35" s="66"/>
      <c r="L35" s="66"/>
    </row>
    <row r="36" spans="1:12" ht="17.25" thickBot="1" thickTop="1">
      <c r="A36" s="67"/>
      <c r="B36" s="99" t="s">
        <v>164</v>
      </c>
      <c r="C36" s="100" t="s">
        <v>184</v>
      </c>
      <c r="D36" s="96"/>
      <c r="E36" s="97"/>
      <c r="F36" s="90"/>
      <c r="G36" s="91">
        <f>G17</f>
        <v>0</v>
      </c>
      <c r="H36" s="101" t="s">
        <v>39</v>
      </c>
      <c r="I36" s="66"/>
      <c r="J36" s="66"/>
      <c r="K36" s="66"/>
      <c r="L36" s="66"/>
    </row>
    <row r="37" spans="1:12" ht="17.25" thickBot="1" thickTop="1">
      <c r="A37" s="67"/>
      <c r="B37" s="99" t="s">
        <v>164</v>
      </c>
      <c r="C37" s="102" t="s">
        <v>185</v>
      </c>
      <c r="D37" s="96"/>
      <c r="E37" s="97"/>
      <c r="F37" s="90"/>
      <c r="G37" s="91">
        <f>+IF(G28&gt;0,G36/G28*100,0)</f>
        <v>0</v>
      </c>
      <c r="H37" s="101" t="s">
        <v>169</v>
      </c>
      <c r="I37" s="66"/>
      <c r="J37" s="66"/>
      <c r="K37" s="66"/>
      <c r="L37" s="66"/>
    </row>
    <row r="38" spans="1:12" ht="17.25" thickBot="1" thickTop="1">
      <c r="A38" s="67"/>
      <c r="B38" s="99" t="s">
        <v>164</v>
      </c>
      <c r="C38" s="100" t="s">
        <v>171</v>
      </c>
      <c r="D38" s="96"/>
      <c r="E38" s="97"/>
      <c r="F38" s="90"/>
      <c r="G38" s="91">
        <f>G14</f>
        <v>0</v>
      </c>
      <c r="H38" s="101" t="s">
        <v>39</v>
      </c>
      <c r="I38" s="66"/>
      <c r="J38" s="66"/>
      <c r="K38" s="66"/>
      <c r="L38" s="66"/>
    </row>
    <row r="39" spans="1:12" ht="17.25" thickBot="1" thickTop="1">
      <c r="A39" s="67"/>
      <c r="B39" s="99" t="s">
        <v>164</v>
      </c>
      <c r="C39" s="100" t="s">
        <v>163</v>
      </c>
      <c r="D39" s="96"/>
      <c r="E39" s="97"/>
      <c r="F39" s="90"/>
      <c r="G39" s="91">
        <f>IF(G28&gt;0,G38/G28*100,0)</f>
        <v>0</v>
      </c>
      <c r="H39" s="101" t="s">
        <v>169</v>
      </c>
      <c r="I39" s="66"/>
      <c r="J39" s="66"/>
      <c r="K39" s="66"/>
      <c r="L39" s="66"/>
    </row>
    <row r="40" spans="1:12" ht="13.5" thickTop="1">
      <c r="A40" s="67"/>
      <c r="B40" s="92" t="s">
        <v>121</v>
      </c>
      <c r="C40" s="93"/>
      <c r="D40" s="66"/>
      <c r="E40" s="84"/>
      <c r="F40" s="80"/>
      <c r="G40" s="84"/>
      <c r="H40" s="66"/>
      <c r="I40" s="66"/>
      <c r="J40" s="66" t="s">
        <v>121</v>
      </c>
      <c r="K40" s="66"/>
      <c r="L40" s="66"/>
    </row>
    <row r="41" spans="1:12" ht="12.75">
      <c r="A41" s="67"/>
      <c r="B41" s="92"/>
      <c r="C41" s="93"/>
      <c r="D41" s="66"/>
      <c r="E41" s="84"/>
      <c r="F41" s="80"/>
      <c r="G41" s="84"/>
      <c r="H41" s="66"/>
      <c r="I41" s="66"/>
      <c r="J41" s="66"/>
      <c r="K41" s="66"/>
      <c r="L41" s="66"/>
    </row>
    <row r="42" spans="1:12" ht="13.5" thickBot="1">
      <c r="A42" s="67"/>
      <c r="B42" s="86"/>
      <c r="C42" s="66"/>
      <c r="D42" s="66"/>
      <c r="E42" s="84"/>
      <c r="F42" s="80"/>
      <c r="G42" s="84"/>
      <c r="H42" s="66"/>
      <c r="I42" s="66"/>
      <c r="J42" s="66"/>
      <c r="K42" s="66"/>
      <c r="L42" s="66"/>
    </row>
    <row r="43" spans="1:12" ht="19.5" thickBot="1" thickTop="1">
      <c r="A43" s="67"/>
      <c r="B43" s="79" t="s">
        <v>72</v>
      </c>
      <c r="C43" s="66"/>
      <c r="D43" s="66" t="s">
        <v>126</v>
      </c>
      <c r="E43" s="153"/>
      <c r="F43" s="80" t="s">
        <v>133</v>
      </c>
      <c r="G43" s="84"/>
      <c r="H43" s="66"/>
      <c r="I43" s="66"/>
      <c r="J43" s="66"/>
      <c r="K43" s="66"/>
      <c r="L43" s="66"/>
    </row>
    <row r="44" spans="1:12" ht="14.25" thickBot="1" thickTop="1">
      <c r="A44" s="67" t="s">
        <v>75</v>
      </c>
      <c r="B44" s="81" t="s">
        <v>77</v>
      </c>
      <c r="C44" s="66"/>
      <c r="D44" s="66"/>
      <c r="E44" s="84"/>
      <c r="F44" s="80"/>
      <c r="G44" s="84"/>
      <c r="H44" s="66"/>
      <c r="I44" s="66"/>
      <c r="J44" s="66"/>
      <c r="K44" s="66"/>
      <c r="L44" s="66"/>
    </row>
    <row r="45" spans="1:12" ht="14.25" thickBot="1" thickTop="1">
      <c r="A45" s="67"/>
      <c r="B45" s="82" t="s">
        <v>53</v>
      </c>
      <c r="C45" s="66"/>
      <c r="D45" s="66"/>
      <c r="E45" s="132"/>
      <c r="F45" s="66" t="s">
        <v>6</v>
      </c>
      <c r="G45" s="83">
        <f>E45*'Emission Factors'!O30</f>
        <v>0</v>
      </c>
      <c r="H45" s="103"/>
      <c r="I45" s="66"/>
      <c r="J45" s="66"/>
      <c r="K45" s="66"/>
      <c r="L45" s="66"/>
    </row>
    <row r="46" spans="1:12" ht="14.25" thickBot="1" thickTop="1">
      <c r="A46" s="67"/>
      <c r="B46" s="82" t="s">
        <v>182</v>
      </c>
      <c r="C46" s="66"/>
      <c r="D46" s="66"/>
      <c r="E46" s="132"/>
      <c r="F46" s="66" t="s">
        <v>6</v>
      </c>
      <c r="G46" s="83">
        <f>E46*'Emission Factors'!O25</f>
        <v>0</v>
      </c>
      <c r="H46" s="103"/>
      <c r="I46" s="66"/>
      <c r="J46" s="66"/>
      <c r="K46" s="66"/>
      <c r="L46" s="66"/>
    </row>
    <row r="47" spans="1:12" ht="14.25" thickBot="1" thickTop="1">
      <c r="A47" s="67"/>
      <c r="B47" s="82" t="s">
        <v>183</v>
      </c>
      <c r="C47" s="66"/>
      <c r="D47" s="66"/>
      <c r="E47" s="132"/>
      <c r="F47" s="66" t="s">
        <v>6</v>
      </c>
      <c r="G47" s="83">
        <f>E47*'Emission Factors'!O26</f>
        <v>0</v>
      </c>
      <c r="H47" s="103"/>
      <c r="I47" s="66"/>
      <c r="J47" s="66"/>
      <c r="K47" s="66"/>
      <c r="L47" s="66"/>
    </row>
    <row r="48" spans="1:12" ht="14.25" thickBot="1" thickTop="1">
      <c r="A48" s="67"/>
      <c r="B48" s="82" t="s">
        <v>56</v>
      </c>
      <c r="C48" s="66"/>
      <c r="D48" s="66"/>
      <c r="E48" s="132"/>
      <c r="F48" s="66" t="s">
        <v>58</v>
      </c>
      <c r="G48" s="83">
        <f>E48*'Emission Factors'!O37</f>
        <v>0</v>
      </c>
      <c r="H48" s="103"/>
      <c r="I48" s="66"/>
      <c r="J48" s="66"/>
      <c r="K48" s="66"/>
      <c r="L48" s="66"/>
    </row>
    <row r="49" spans="1:12" ht="13.5" thickTop="1">
      <c r="A49" s="67"/>
      <c r="B49" s="66"/>
      <c r="C49" s="66"/>
      <c r="D49" s="66"/>
      <c r="E49" s="104"/>
      <c r="F49" s="66"/>
      <c r="G49" s="105">
        <f>G45+G46+G48</f>
        <v>0</v>
      </c>
      <c r="H49" s="106" t="s">
        <v>93</v>
      </c>
      <c r="I49" s="66"/>
      <c r="J49" s="66"/>
      <c r="K49" s="66"/>
      <c r="L49" s="66"/>
    </row>
    <row r="50" spans="1:12" ht="13.5" thickBot="1">
      <c r="A50" s="67" t="s">
        <v>82</v>
      </c>
      <c r="B50" s="81" t="s">
        <v>57</v>
      </c>
      <c r="C50" s="66"/>
      <c r="D50" s="66"/>
      <c r="E50" s="107"/>
      <c r="F50" s="108"/>
      <c r="G50" s="104"/>
      <c r="H50" s="103"/>
      <c r="I50" s="66"/>
      <c r="J50" s="66"/>
      <c r="K50" s="66"/>
      <c r="L50" s="66"/>
    </row>
    <row r="51" spans="1:12" ht="14.25" thickBot="1" thickTop="1">
      <c r="A51" s="67"/>
      <c r="B51" s="86" t="s">
        <v>59</v>
      </c>
      <c r="C51" s="66"/>
      <c r="D51" s="66"/>
      <c r="E51" s="132"/>
      <c r="F51" s="66" t="s">
        <v>60</v>
      </c>
      <c r="G51" s="109">
        <f>E51*'Emission Factors'!O19</f>
        <v>0</v>
      </c>
      <c r="H51" s="110"/>
      <c r="I51" s="66"/>
      <c r="J51" s="66"/>
      <c r="K51" s="66"/>
      <c r="L51" s="66"/>
    </row>
    <row r="52" spans="1:12" ht="14.25" thickBot="1" thickTop="1">
      <c r="A52" s="67"/>
      <c r="B52" s="86" t="s">
        <v>110</v>
      </c>
      <c r="C52" s="66"/>
      <c r="D52" s="66" t="s">
        <v>21</v>
      </c>
      <c r="E52" s="132"/>
      <c r="F52" s="66" t="s">
        <v>58</v>
      </c>
      <c r="G52" s="109">
        <f>E52*'Emission Factors'!O9</f>
        <v>0</v>
      </c>
      <c r="H52" s="110"/>
      <c r="I52" s="66"/>
      <c r="J52" s="66"/>
      <c r="K52" s="66"/>
      <c r="L52" s="66"/>
    </row>
    <row r="53" spans="1:12" ht="14.25" thickBot="1" thickTop="1">
      <c r="A53" s="67"/>
      <c r="B53" s="66"/>
      <c r="C53" s="66"/>
      <c r="D53" s="66" t="s">
        <v>23</v>
      </c>
      <c r="E53" s="132"/>
      <c r="F53" s="66" t="s">
        <v>58</v>
      </c>
      <c r="G53" s="109">
        <f>E53*'Emission Factors'!O8</f>
        <v>0</v>
      </c>
      <c r="H53" s="110"/>
      <c r="I53" s="66"/>
      <c r="J53" s="66"/>
      <c r="K53" s="66"/>
      <c r="L53" s="66"/>
    </row>
    <row r="54" spans="1:226" ht="14.25" thickBot="1" thickTop="1">
      <c r="A54" s="67"/>
      <c r="B54" s="111" t="s">
        <v>111</v>
      </c>
      <c r="C54" s="66"/>
      <c r="D54" s="66" t="s">
        <v>0</v>
      </c>
      <c r="E54" s="134"/>
      <c r="F54" s="66" t="s">
        <v>58</v>
      </c>
      <c r="G54" s="112">
        <f>E54*'Emission Factors'!O7</f>
        <v>0</v>
      </c>
      <c r="H54" s="110"/>
      <c r="I54" s="66"/>
      <c r="J54" s="66"/>
      <c r="K54" s="151"/>
      <c r="L54" s="151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</row>
    <row r="55" spans="1:226" s="62" customFormat="1" ht="13.5" thickBot="1">
      <c r="A55" s="113"/>
      <c r="B55" s="114" t="s">
        <v>112</v>
      </c>
      <c r="C55" s="115"/>
      <c r="D55" s="115" t="s">
        <v>113</v>
      </c>
      <c r="E55" s="135"/>
      <c r="F55" s="115" t="s">
        <v>60</v>
      </c>
      <c r="G55" s="116">
        <f>E55*'Emission Factors'!O20</f>
        <v>0</v>
      </c>
      <c r="H55" s="117"/>
      <c r="I55" s="115"/>
      <c r="J55" s="115"/>
      <c r="K55" s="151"/>
      <c r="L55" s="151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2"/>
      <c r="GF55" s="152"/>
      <c r="GG55" s="152"/>
      <c r="GH55" s="152"/>
      <c r="GI55" s="152"/>
      <c r="GJ55" s="152"/>
      <c r="GK55" s="152"/>
      <c r="GL55" s="152"/>
      <c r="GM55" s="152"/>
      <c r="GN55" s="152"/>
      <c r="GO55" s="152"/>
      <c r="GP55" s="152"/>
      <c r="GQ55" s="152"/>
      <c r="GR55" s="152"/>
      <c r="GS55" s="152"/>
      <c r="GT55" s="152"/>
      <c r="GU55" s="152"/>
      <c r="GV55" s="152"/>
      <c r="GW55" s="152"/>
      <c r="GX55" s="152"/>
      <c r="GY55" s="152"/>
      <c r="GZ55" s="152"/>
      <c r="HA55" s="152"/>
      <c r="HB55" s="152"/>
      <c r="HC55" s="152"/>
      <c r="HD55" s="152"/>
      <c r="HE55" s="152"/>
      <c r="HF55" s="152"/>
      <c r="HG55" s="152"/>
      <c r="HH55" s="152"/>
      <c r="HI55" s="152"/>
      <c r="HJ55" s="152"/>
      <c r="HK55" s="152"/>
      <c r="HL55" s="152"/>
      <c r="HM55" s="152"/>
      <c r="HN55" s="152"/>
      <c r="HO55" s="152"/>
      <c r="HP55" s="152"/>
      <c r="HQ55" s="152"/>
      <c r="HR55" s="152"/>
    </row>
    <row r="56" spans="1:226" s="64" customFormat="1" ht="14.25" thickBot="1" thickTop="1">
      <c r="A56" s="118"/>
      <c r="B56" s="119"/>
      <c r="C56" s="120"/>
      <c r="D56" s="120" t="s">
        <v>114</v>
      </c>
      <c r="E56" s="136"/>
      <c r="F56" s="120" t="s">
        <v>60</v>
      </c>
      <c r="G56" s="121">
        <f>E56*'Emission Factors'!O21</f>
        <v>0</v>
      </c>
      <c r="H56" s="122"/>
      <c r="I56" s="120"/>
      <c r="J56" s="120"/>
      <c r="K56" s="151"/>
      <c r="L56" s="151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52"/>
      <c r="GH56" s="152"/>
      <c r="GI56" s="152"/>
      <c r="GJ56" s="152"/>
      <c r="GK56" s="152"/>
      <c r="GL56" s="152"/>
      <c r="GM56" s="152"/>
      <c r="GN56" s="152"/>
      <c r="GO56" s="152"/>
      <c r="GP56" s="152"/>
      <c r="GQ56" s="152"/>
      <c r="GR56" s="152"/>
      <c r="GS56" s="152"/>
      <c r="GT56" s="152"/>
      <c r="GU56" s="152"/>
      <c r="GV56" s="152"/>
      <c r="GW56" s="152"/>
      <c r="GX56" s="152"/>
      <c r="GY56" s="152"/>
      <c r="GZ56" s="152"/>
      <c r="HA56" s="152"/>
      <c r="HB56" s="152"/>
      <c r="HC56" s="152"/>
      <c r="HD56" s="152"/>
      <c r="HE56" s="152"/>
      <c r="HF56" s="152"/>
      <c r="HG56" s="152"/>
      <c r="HH56" s="152"/>
      <c r="HI56" s="152"/>
      <c r="HJ56" s="152"/>
      <c r="HK56" s="152"/>
      <c r="HL56" s="152"/>
      <c r="HM56" s="152"/>
      <c r="HN56" s="152"/>
      <c r="HO56" s="152"/>
      <c r="HP56" s="152"/>
      <c r="HQ56" s="152"/>
      <c r="HR56" s="152"/>
    </row>
    <row r="57" spans="1:12" ht="12.75">
      <c r="A57" s="67"/>
      <c r="B57" s="66"/>
      <c r="C57" s="66"/>
      <c r="D57" s="66"/>
      <c r="E57" s="84"/>
      <c r="F57" s="66"/>
      <c r="G57" s="105">
        <f>SUM(G51:G55)</f>
        <v>0</v>
      </c>
      <c r="H57" s="106" t="s">
        <v>94</v>
      </c>
      <c r="I57" s="66"/>
      <c r="J57" s="66"/>
      <c r="K57" s="66"/>
      <c r="L57" s="66"/>
    </row>
    <row r="58" spans="1:12" ht="13.5" thickBot="1">
      <c r="A58" s="67" t="s">
        <v>76</v>
      </c>
      <c r="B58" s="81" t="s">
        <v>61</v>
      </c>
      <c r="C58" s="66"/>
      <c r="D58" s="66"/>
      <c r="E58" s="104"/>
      <c r="F58" s="66"/>
      <c r="G58" s="104"/>
      <c r="H58" s="103"/>
      <c r="I58" s="66"/>
      <c r="J58" s="66"/>
      <c r="K58" s="66"/>
      <c r="L58" s="66"/>
    </row>
    <row r="59" spans="1:12" ht="14.25" thickBot="1" thickTop="1">
      <c r="A59" s="67"/>
      <c r="B59" s="86" t="s">
        <v>66</v>
      </c>
      <c r="C59" s="66"/>
      <c r="D59" s="66"/>
      <c r="E59" s="132"/>
      <c r="F59" s="66" t="s">
        <v>26</v>
      </c>
      <c r="G59" s="87">
        <f>E59*'Emission Factors'!O58</f>
        <v>0</v>
      </c>
      <c r="H59" s="103" t="s">
        <v>95</v>
      </c>
      <c r="I59" s="66"/>
      <c r="J59" s="66"/>
      <c r="K59" s="66"/>
      <c r="L59" s="66"/>
    </row>
    <row r="60" spans="1:12" ht="14.25" thickBot="1" thickTop="1">
      <c r="A60" s="67" t="s">
        <v>180</v>
      </c>
      <c r="B60" s="81" t="s">
        <v>83</v>
      </c>
      <c r="C60" s="66"/>
      <c r="D60" s="66"/>
      <c r="E60" s="104"/>
      <c r="F60" s="66"/>
      <c r="G60" s="104"/>
      <c r="H60" s="66"/>
      <c r="I60" s="66"/>
      <c r="J60" s="66"/>
      <c r="K60" s="66"/>
      <c r="L60" s="66"/>
    </row>
    <row r="61" spans="1:12" ht="14.25" thickBot="1" thickTop="1">
      <c r="A61" s="67"/>
      <c r="B61" s="86" t="s">
        <v>83</v>
      </c>
      <c r="C61" s="66"/>
      <c r="D61" s="66"/>
      <c r="E61" s="137"/>
      <c r="F61" s="66" t="s">
        <v>6</v>
      </c>
      <c r="G61" s="87">
        <f>E61*'Emission Factors'!O25</f>
        <v>0</v>
      </c>
      <c r="H61" s="66" t="s">
        <v>96</v>
      </c>
      <c r="I61" s="66"/>
      <c r="J61" s="66"/>
      <c r="K61" s="66"/>
      <c r="L61" s="66"/>
    </row>
    <row r="62" spans="1:12" ht="14.25" thickBot="1" thickTop="1">
      <c r="A62" s="67"/>
      <c r="B62" s="81"/>
      <c r="C62" s="66"/>
      <c r="D62" s="66"/>
      <c r="E62" s="104"/>
      <c r="F62" s="66"/>
      <c r="G62" s="104"/>
      <c r="H62" s="66"/>
      <c r="I62" s="66"/>
      <c r="J62" s="66"/>
      <c r="K62" s="66"/>
      <c r="L62" s="66"/>
    </row>
    <row r="63" spans="1:12" ht="14.25" thickBot="1" thickTop="1">
      <c r="A63" s="67"/>
      <c r="B63" s="66"/>
      <c r="C63" s="88" t="s">
        <v>97</v>
      </c>
      <c r="D63" s="66"/>
      <c r="E63" s="104"/>
      <c r="F63" s="66"/>
      <c r="G63" s="87">
        <f>G49+G57+G59+G61</f>
        <v>0</v>
      </c>
      <c r="H63" s="66" t="s">
        <v>39</v>
      </c>
      <c r="I63" s="66"/>
      <c r="J63" s="66"/>
      <c r="K63" s="66"/>
      <c r="L63" s="66"/>
    </row>
    <row r="64" spans="1:12" ht="14.25" thickBot="1" thickTop="1">
      <c r="A64" s="67"/>
      <c r="B64" s="123"/>
      <c r="C64" s="66"/>
      <c r="D64" s="66"/>
      <c r="E64" s="85"/>
      <c r="F64" s="66"/>
      <c r="G64" s="84"/>
      <c r="H64" s="124"/>
      <c r="I64" s="66"/>
      <c r="J64" s="66"/>
      <c r="K64" s="66"/>
      <c r="L64" s="66"/>
    </row>
    <row r="65" spans="1:12" ht="14.25" thickBot="1" thickTop="1">
      <c r="A65" s="67"/>
      <c r="B65" s="66"/>
      <c r="C65" s="125" t="s">
        <v>98</v>
      </c>
      <c r="D65" s="66"/>
      <c r="E65" s="84"/>
      <c r="F65" s="80"/>
      <c r="G65" s="126">
        <f>G63-(E47*'Emission Factors'!O25)</f>
        <v>0</v>
      </c>
      <c r="H65" s="66" t="s">
        <v>39</v>
      </c>
      <c r="I65" s="66"/>
      <c r="J65" s="66"/>
      <c r="K65" s="66"/>
      <c r="L65" s="66"/>
    </row>
    <row r="66" spans="1:12" ht="13.5" thickTop="1">
      <c r="A66" s="67"/>
      <c r="B66" s="123"/>
      <c r="C66" s="66"/>
      <c r="D66" s="66"/>
      <c r="E66" s="84"/>
      <c r="F66" s="80"/>
      <c r="G66" s="80"/>
      <c r="H66" s="66"/>
      <c r="I66" s="66"/>
      <c r="J66" s="66"/>
      <c r="K66" s="66"/>
      <c r="L66" s="66"/>
    </row>
    <row r="67" spans="1:12" ht="12.75">
      <c r="A67" s="67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7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7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7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7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7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7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7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</sheetData>
  <sheetProtection password="8C98" sheet="1" objects="1" scenarios="1"/>
  <printOptions/>
  <pageMargins left="0.7480314960629921" right="0.7480314960629921" top="0.92" bottom="0.65" header="0.5118110236220472" footer="0.5118110236220472"/>
  <pageSetup horizontalDpi="600" verticalDpi="600" orientation="landscape" paperSize="9" r:id="rId1"/>
  <headerFooter alignWithMargins="0">
    <oddHeader>&amp;CSECCP
Emissions Calculator : District / Borough level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9"/>
  <sheetViews>
    <sheetView workbookViewId="0" topLeftCell="A158">
      <selection activeCell="G171" sqref="G171"/>
    </sheetView>
  </sheetViews>
  <sheetFormatPr defaultColWidth="9.140625" defaultRowHeight="12.75"/>
  <cols>
    <col min="1" max="1" width="20.28125" style="0" customWidth="1"/>
    <col min="2" max="2" width="20.140625" style="0" customWidth="1"/>
    <col min="4" max="4" width="17.421875" style="0" customWidth="1"/>
    <col min="5" max="5" width="14.7109375" style="0" customWidth="1"/>
    <col min="7" max="7" width="14.00390625" style="0" customWidth="1"/>
    <col min="8" max="8" width="7.7109375" style="0" customWidth="1"/>
    <col min="9" max="9" width="14.57421875" style="0" customWidth="1"/>
  </cols>
  <sheetData>
    <row r="1" spans="1:11" ht="13.5" thickBot="1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7.25" thickBot="1" thickTop="1">
      <c r="A2" s="68"/>
      <c r="B2" s="67" t="s">
        <v>154</v>
      </c>
      <c r="C2" s="53"/>
      <c r="D2" s="76"/>
      <c r="E2" s="73" t="s">
        <v>131</v>
      </c>
      <c r="F2" s="56"/>
      <c r="G2" s="75"/>
      <c r="H2" s="76"/>
      <c r="J2" s="68"/>
      <c r="K2" s="68"/>
    </row>
    <row r="3" spans="1:11" ht="17.25" thickBot="1" thickTop="1">
      <c r="A3" s="68"/>
      <c r="B3" s="67"/>
      <c r="C3" s="71"/>
      <c r="D3" s="71"/>
      <c r="E3" s="71"/>
      <c r="F3" s="68"/>
      <c r="G3" s="67"/>
      <c r="H3" s="71"/>
      <c r="I3" s="71"/>
      <c r="J3" s="68"/>
      <c r="K3" s="68"/>
    </row>
    <row r="4" spans="1:7" ht="14.25" thickBot="1" thickTop="1">
      <c r="A4" s="67"/>
      <c r="B4" s="67" t="s">
        <v>128</v>
      </c>
      <c r="C4" s="54"/>
      <c r="D4" s="72"/>
      <c r="E4" s="73" t="s">
        <v>129</v>
      </c>
      <c r="F4" s="74" t="s">
        <v>130</v>
      </c>
      <c r="G4" s="55"/>
    </row>
    <row r="5" spans="1:11" ht="14.25" thickBot="1" thickTop="1">
      <c r="A5" s="77"/>
      <c r="B5" s="78"/>
      <c r="C5" s="77"/>
      <c r="D5" s="77"/>
      <c r="E5" s="77"/>
      <c r="F5" s="77"/>
      <c r="G5" s="77"/>
      <c r="H5" s="77"/>
      <c r="I5" s="77"/>
      <c r="J5" s="77"/>
      <c r="K5" s="77"/>
    </row>
    <row r="6" spans="1:11" ht="19.5" thickBot="1" thickTop="1">
      <c r="A6" s="138" t="s">
        <v>219</v>
      </c>
      <c r="B6" s="139"/>
      <c r="C6" s="66"/>
      <c r="D6" s="67" t="s">
        <v>125</v>
      </c>
      <c r="E6" s="59"/>
      <c r="F6" s="80" t="s">
        <v>132</v>
      </c>
      <c r="G6" s="80"/>
      <c r="H6" s="66"/>
      <c r="I6" s="66"/>
      <c r="J6" s="66"/>
      <c r="K6" s="66"/>
    </row>
    <row r="7" spans="1:11" ht="17.25" thickBot="1" thickTop="1">
      <c r="A7" s="81" t="s">
        <v>200</v>
      </c>
      <c r="B7" s="139"/>
      <c r="C7" s="66"/>
      <c r="D7" s="67"/>
      <c r="E7" s="140"/>
      <c r="F7" s="80"/>
      <c r="G7" s="80"/>
      <c r="H7" s="66"/>
      <c r="I7" s="66"/>
      <c r="J7" s="66"/>
      <c r="K7" s="66"/>
    </row>
    <row r="8" spans="1:11" ht="17.25" thickBot="1" thickTop="1">
      <c r="A8" s="53"/>
      <c r="B8" s="76"/>
      <c r="C8" s="66"/>
      <c r="D8" s="67"/>
      <c r="E8" s="140"/>
      <c r="F8" s="80"/>
      <c r="G8" s="80"/>
      <c r="H8" s="66"/>
      <c r="I8" s="66"/>
      <c r="J8" s="66"/>
      <c r="K8" s="66"/>
    </row>
    <row r="9" spans="1:11" ht="14.25" thickBot="1" thickTop="1">
      <c r="A9" s="141" t="s">
        <v>78</v>
      </c>
      <c r="B9" s="82" t="s">
        <v>53</v>
      </c>
      <c r="C9" s="66" t="s">
        <v>84</v>
      </c>
      <c r="D9" s="66"/>
      <c r="E9" s="57"/>
      <c r="F9" s="80" t="s">
        <v>104</v>
      </c>
      <c r="G9" s="83">
        <f>E9*'Emission Factors'!O30*1000000</f>
        <v>0</v>
      </c>
      <c r="H9" s="66"/>
      <c r="I9" s="66"/>
      <c r="J9" s="66"/>
      <c r="K9" s="66"/>
    </row>
    <row r="10" spans="1:11" ht="14.25" thickBot="1" thickTop="1">
      <c r="A10" s="142"/>
      <c r="B10" s="82"/>
      <c r="C10" s="66" t="s">
        <v>85</v>
      </c>
      <c r="D10" s="66"/>
      <c r="E10" s="57"/>
      <c r="F10" s="80" t="s">
        <v>104</v>
      </c>
      <c r="G10" s="83">
        <f>E10*'Emission Factors'!O30*1000000</f>
        <v>0</v>
      </c>
      <c r="H10" s="66"/>
      <c r="I10" s="66"/>
      <c r="J10" s="66"/>
      <c r="K10" s="66"/>
    </row>
    <row r="11" spans="1:11" ht="14.25" thickBot="1" thickTop="1">
      <c r="A11" s="142" t="s">
        <v>79</v>
      </c>
      <c r="B11" s="82" t="s">
        <v>54</v>
      </c>
      <c r="C11" s="66" t="s">
        <v>84</v>
      </c>
      <c r="D11" s="66"/>
      <c r="E11" s="57"/>
      <c r="F11" s="80" t="s">
        <v>104</v>
      </c>
      <c r="G11" s="83">
        <f>E11*'Emission Factors'!O25*1000000</f>
        <v>0</v>
      </c>
      <c r="H11" s="66"/>
      <c r="I11" s="66"/>
      <c r="J11" s="66"/>
      <c r="K11" s="66"/>
    </row>
    <row r="12" spans="1:11" ht="14.25" thickBot="1" thickTop="1">
      <c r="A12" s="142"/>
      <c r="B12" s="82"/>
      <c r="C12" s="66" t="s">
        <v>85</v>
      </c>
      <c r="D12" s="66"/>
      <c r="E12" s="57"/>
      <c r="F12" s="80" t="s">
        <v>104</v>
      </c>
      <c r="G12" s="83">
        <f>E12*'Emission Factors'!O25*1000000</f>
        <v>0</v>
      </c>
      <c r="H12" s="66"/>
      <c r="I12" s="66"/>
      <c r="J12" s="66"/>
      <c r="K12" s="66"/>
    </row>
    <row r="13" spans="1:11" ht="14.25" thickBot="1" thickTop="1">
      <c r="A13" s="142" t="s">
        <v>80</v>
      </c>
      <c r="B13" s="82" t="s">
        <v>33</v>
      </c>
      <c r="C13" s="66" t="s">
        <v>203</v>
      </c>
      <c r="D13" s="66"/>
      <c r="E13" s="57"/>
      <c r="F13" s="80" t="s">
        <v>26</v>
      </c>
      <c r="G13" s="143">
        <f>E13*'Emission Factors'!O58</f>
        <v>0</v>
      </c>
      <c r="H13" s="66"/>
      <c r="I13" s="66"/>
      <c r="J13" s="66"/>
      <c r="K13" s="66"/>
    </row>
    <row r="14" spans="1:11" ht="14.25" thickBot="1" thickTop="1">
      <c r="A14" s="142" t="s">
        <v>123</v>
      </c>
      <c r="B14" s="82" t="s">
        <v>201</v>
      </c>
      <c r="C14" s="66"/>
      <c r="D14" s="66"/>
      <c r="E14" s="57"/>
      <c r="F14" s="80" t="s">
        <v>108</v>
      </c>
      <c r="G14" s="143">
        <f>E14*'Emission Factors'!G38</f>
        <v>0</v>
      </c>
      <c r="H14" s="66"/>
      <c r="I14" s="66"/>
      <c r="J14" s="66"/>
      <c r="K14" s="66"/>
    </row>
    <row r="15" spans="1:11" ht="14.25" thickBot="1" thickTop="1">
      <c r="A15" s="92" t="s">
        <v>179</v>
      </c>
      <c r="B15" s="86" t="s">
        <v>202</v>
      </c>
      <c r="C15" s="66"/>
      <c r="D15" s="52"/>
      <c r="E15" s="57"/>
      <c r="F15" s="80" t="s">
        <v>108</v>
      </c>
      <c r="G15" s="112">
        <f>E15*'Emission Factors'!G38</f>
        <v>0</v>
      </c>
      <c r="H15" s="66"/>
      <c r="I15" s="66"/>
      <c r="J15" s="66"/>
      <c r="K15" s="66"/>
    </row>
    <row r="16" spans="1:11" ht="14.25" thickBot="1" thickTop="1">
      <c r="A16" s="142"/>
      <c r="B16" s="144"/>
      <c r="C16" s="80"/>
      <c r="D16" s="80"/>
      <c r="E16" s="145"/>
      <c r="F16" s="80"/>
      <c r="G16" s="146">
        <f>SUM(G9:G15)</f>
        <v>0</v>
      </c>
      <c r="H16" s="145" t="s">
        <v>155</v>
      </c>
      <c r="I16" s="66"/>
      <c r="J16" s="66"/>
      <c r="K16" s="66"/>
    </row>
    <row r="17" spans="1:11" ht="14.25" thickBot="1" thickTop="1">
      <c r="A17" s="92" t="s">
        <v>74</v>
      </c>
      <c r="B17" s="86" t="s">
        <v>158</v>
      </c>
      <c r="C17" s="66"/>
      <c r="D17" s="66"/>
      <c r="E17" s="60"/>
      <c r="F17" s="80"/>
      <c r="G17" s="147">
        <f>IF(G16&gt;0,G16/E17,0)</f>
        <v>0</v>
      </c>
      <c r="H17" s="148" t="s">
        <v>168</v>
      </c>
      <c r="I17" s="66"/>
      <c r="J17" s="66"/>
      <c r="K17" s="66"/>
    </row>
    <row r="18" spans="1:11" ht="17.25" thickBot="1" thickTop="1">
      <c r="A18" s="81" t="s">
        <v>204</v>
      </c>
      <c r="B18" s="139"/>
      <c r="C18" s="66"/>
      <c r="D18" s="67"/>
      <c r="E18" s="140"/>
      <c r="F18" s="80"/>
      <c r="G18" s="80"/>
      <c r="H18" s="66"/>
      <c r="I18" s="66"/>
      <c r="J18" s="66"/>
      <c r="K18" s="66"/>
    </row>
    <row r="19" spans="1:11" ht="17.25" thickBot="1" thickTop="1">
      <c r="A19" s="53"/>
      <c r="B19" s="76"/>
      <c r="C19" s="66"/>
      <c r="D19" s="67"/>
      <c r="E19" s="140"/>
      <c r="F19" s="80"/>
      <c r="G19" s="80"/>
      <c r="H19" s="66"/>
      <c r="I19" s="66"/>
      <c r="J19" s="66"/>
      <c r="K19" s="66"/>
    </row>
    <row r="20" spans="1:11" ht="14.25" thickBot="1" thickTop="1">
      <c r="A20" s="141" t="s">
        <v>78</v>
      </c>
      <c r="B20" s="82" t="s">
        <v>53</v>
      </c>
      <c r="C20" s="66" t="s">
        <v>84</v>
      </c>
      <c r="D20" s="66"/>
      <c r="E20" s="57"/>
      <c r="F20" s="80" t="s">
        <v>104</v>
      </c>
      <c r="G20" s="83">
        <f>E20*'Emission Factors'!O30*1000000</f>
        <v>0</v>
      </c>
      <c r="H20" s="66"/>
      <c r="I20" s="66"/>
      <c r="J20" s="66"/>
      <c r="K20" s="66"/>
    </row>
    <row r="21" spans="1:11" ht="14.25" thickBot="1" thickTop="1">
      <c r="A21" s="142"/>
      <c r="B21" s="82"/>
      <c r="C21" s="66" t="s">
        <v>85</v>
      </c>
      <c r="D21" s="66"/>
      <c r="E21" s="57"/>
      <c r="F21" s="80" t="s">
        <v>104</v>
      </c>
      <c r="G21" s="83">
        <f>E21*'Emission Factors'!O30*1000000</f>
        <v>0</v>
      </c>
      <c r="H21" s="66"/>
      <c r="I21" s="66"/>
      <c r="J21" s="66"/>
      <c r="K21" s="66"/>
    </row>
    <row r="22" spans="1:11" ht="14.25" thickBot="1" thickTop="1">
      <c r="A22" s="142" t="s">
        <v>79</v>
      </c>
      <c r="B22" s="82" t="s">
        <v>54</v>
      </c>
      <c r="C22" s="66" t="s">
        <v>84</v>
      </c>
      <c r="D22" s="66"/>
      <c r="E22" s="57"/>
      <c r="F22" s="80" t="s">
        <v>104</v>
      </c>
      <c r="G22" s="83">
        <f>E22*'Emission Factors'!O25*1000000</f>
        <v>0</v>
      </c>
      <c r="H22" s="66"/>
      <c r="I22" s="66"/>
      <c r="J22" s="66"/>
      <c r="K22" s="66"/>
    </row>
    <row r="23" spans="1:11" ht="14.25" thickBot="1" thickTop="1">
      <c r="A23" s="142"/>
      <c r="B23" s="82"/>
      <c r="C23" s="66" t="s">
        <v>85</v>
      </c>
      <c r="D23" s="66"/>
      <c r="E23" s="57"/>
      <c r="F23" s="80" t="s">
        <v>104</v>
      </c>
      <c r="G23" s="83">
        <f>E23*'Emission Factors'!O25*1000000</f>
        <v>0</v>
      </c>
      <c r="H23" s="66"/>
      <c r="I23" s="66"/>
      <c r="J23" s="66"/>
      <c r="K23" s="66"/>
    </row>
    <row r="24" spans="1:11" ht="14.25" thickBot="1" thickTop="1">
      <c r="A24" s="142" t="s">
        <v>80</v>
      </c>
      <c r="B24" s="82" t="s">
        <v>33</v>
      </c>
      <c r="C24" s="66" t="s">
        <v>203</v>
      </c>
      <c r="D24" s="66"/>
      <c r="E24" s="57"/>
      <c r="F24" s="80" t="s">
        <v>26</v>
      </c>
      <c r="G24" s="143">
        <f>E24*'Emission Factors'!O58</f>
        <v>0</v>
      </c>
      <c r="H24" s="66"/>
      <c r="I24" s="66"/>
      <c r="J24" s="66"/>
      <c r="K24" s="66"/>
    </row>
    <row r="25" spans="1:11" ht="14.25" thickBot="1" thickTop="1">
      <c r="A25" s="142" t="s">
        <v>123</v>
      </c>
      <c r="B25" s="82" t="s">
        <v>201</v>
      </c>
      <c r="C25" s="66"/>
      <c r="D25" s="66"/>
      <c r="E25" s="57"/>
      <c r="F25" s="80" t="s">
        <v>108</v>
      </c>
      <c r="G25" s="143">
        <f>E25*'Emission Factors'!G38</f>
        <v>0</v>
      </c>
      <c r="H25" s="66"/>
      <c r="I25" s="66"/>
      <c r="J25" s="66"/>
      <c r="K25" s="66"/>
    </row>
    <row r="26" spans="1:11" ht="14.25" thickBot="1" thickTop="1">
      <c r="A26" s="92" t="s">
        <v>179</v>
      </c>
      <c r="B26" s="86" t="s">
        <v>202</v>
      </c>
      <c r="C26" s="66"/>
      <c r="D26" s="66"/>
      <c r="E26" s="57"/>
      <c r="F26" s="80" t="s">
        <v>108</v>
      </c>
      <c r="G26" s="112">
        <f>E26*'Emission Factors'!G38</f>
        <v>0</v>
      </c>
      <c r="H26" s="66"/>
      <c r="I26" s="66"/>
      <c r="J26" s="66"/>
      <c r="K26" s="66"/>
    </row>
    <row r="27" spans="1:11" ht="14.25" thickBot="1" thickTop="1">
      <c r="A27" s="142"/>
      <c r="B27" s="144"/>
      <c r="C27" s="80"/>
      <c r="D27" s="80"/>
      <c r="E27" s="145"/>
      <c r="F27" s="80"/>
      <c r="G27" s="146">
        <f>SUM(G20:G26)</f>
        <v>0</v>
      </c>
      <c r="H27" s="145" t="s">
        <v>155</v>
      </c>
      <c r="I27" s="66"/>
      <c r="J27" s="66"/>
      <c r="K27" s="66"/>
    </row>
    <row r="28" spans="1:11" ht="14.25" thickBot="1" thickTop="1">
      <c r="A28" s="92" t="s">
        <v>74</v>
      </c>
      <c r="B28" s="86" t="s">
        <v>158</v>
      </c>
      <c r="C28" s="66"/>
      <c r="D28" s="66"/>
      <c r="E28" s="60"/>
      <c r="F28" s="80"/>
      <c r="G28" s="147">
        <f>IF(G27&gt;0,G27/E28,0)</f>
        <v>0</v>
      </c>
      <c r="H28" s="148" t="s">
        <v>168</v>
      </c>
      <c r="I28" s="66"/>
      <c r="J28" s="66"/>
      <c r="K28" s="66"/>
    </row>
    <row r="29" spans="1:11" ht="17.25" thickBot="1" thickTop="1">
      <c r="A29" s="81" t="s">
        <v>205</v>
      </c>
      <c r="B29" s="139"/>
      <c r="C29" s="66"/>
      <c r="D29" s="67"/>
      <c r="E29" s="140"/>
      <c r="F29" s="80"/>
      <c r="G29" s="80"/>
      <c r="H29" s="66"/>
      <c r="I29" s="66"/>
      <c r="J29" s="66"/>
      <c r="K29" s="66"/>
    </row>
    <row r="30" spans="1:11" ht="17.25" thickBot="1" thickTop="1">
      <c r="A30" s="53"/>
      <c r="B30" s="76"/>
      <c r="C30" s="66"/>
      <c r="D30" s="67"/>
      <c r="E30" s="140"/>
      <c r="F30" s="80"/>
      <c r="G30" s="80"/>
      <c r="H30" s="66"/>
      <c r="I30" s="66"/>
      <c r="J30" s="66"/>
      <c r="K30" s="66"/>
    </row>
    <row r="31" spans="1:11" ht="14.25" thickBot="1" thickTop="1">
      <c r="A31" s="141" t="s">
        <v>78</v>
      </c>
      <c r="B31" s="82" t="s">
        <v>53</v>
      </c>
      <c r="C31" s="66" t="s">
        <v>84</v>
      </c>
      <c r="D31" s="66"/>
      <c r="E31" s="57"/>
      <c r="F31" s="80" t="s">
        <v>104</v>
      </c>
      <c r="G31" s="83">
        <f>E31*'Emission Factors'!O30*1000000</f>
        <v>0</v>
      </c>
      <c r="H31" s="66"/>
      <c r="I31" s="66"/>
      <c r="J31" s="66"/>
      <c r="K31" s="66"/>
    </row>
    <row r="32" spans="1:11" ht="14.25" thickBot="1" thickTop="1">
      <c r="A32" s="142"/>
      <c r="B32" s="82"/>
      <c r="C32" s="66" t="s">
        <v>85</v>
      </c>
      <c r="D32" s="66"/>
      <c r="E32" s="57"/>
      <c r="F32" s="80" t="s">
        <v>104</v>
      </c>
      <c r="G32" s="83">
        <f>E32*'Emission Factors'!O30*1000000</f>
        <v>0</v>
      </c>
      <c r="H32" s="66"/>
      <c r="I32" s="66"/>
      <c r="J32" s="66"/>
      <c r="K32" s="66"/>
    </row>
    <row r="33" spans="1:11" ht="14.25" thickBot="1" thickTop="1">
      <c r="A33" s="142" t="s">
        <v>79</v>
      </c>
      <c r="B33" s="82" t="s">
        <v>54</v>
      </c>
      <c r="C33" s="66" t="s">
        <v>84</v>
      </c>
      <c r="D33" s="66"/>
      <c r="E33" s="57"/>
      <c r="F33" s="80" t="s">
        <v>104</v>
      </c>
      <c r="G33" s="83">
        <f>E33*'Emission Factors'!O25*1000000</f>
        <v>0</v>
      </c>
      <c r="H33" s="66"/>
      <c r="I33" s="66"/>
      <c r="J33" s="66"/>
      <c r="K33" s="66"/>
    </row>
    <row r="34" spans="1:11" ht="14.25" thickBot="1" thickTop="1">
      <c r="A34" s="142"/>
      <c r="B34" s="82"/>
      <c r="C34" s="66" t="s">
        <v>85</v>
      </c>
      <c r="D34" s="66"/>
      <c r="E34" s="57"/>
      <c r="F34" s="80" t="s">
        <v>104</v>
      </c>
      <c r="G34" s="83">
        <f>E34*'Emission Factors'!O25*1000000</f>
        <v>0</v>
      </c>
      <c r="H34" s="66"/>
      <c r="I34" s="66"/>
      <c r="J34" s="66"/>
      <c r="K34" s="66"/>
    </row>
    <row r="35" spans="1:11" ht="14.25" thickBot="1" thickTop="1">
      <c r="A35" s="142" t="s">
        <v>80</v>
      </c>
      <c r="B35" s="82" t="s">
        <v>33</v>
      </c>
      <c r="C35" s="66" t="s">
        <v>203</v>
      </c>
      <c r="D35" s="66"/>
      <c r="E35" s="57"/>
      <c r="F35" s="80" t="s">
        <v>26</v>
      </c>
      <c r="G35" s="143">
        <f>E35*'Emission Factors'!O58</f>
        <v>0</v>
      </c>
      <c r="H35" s="66"/>
      <c r="I35" s="66"/>
      <c r="J35" s="66"/>
      <c r="K35" s="66"/>
    </row>
    <row r="36" spans="1:11" ht="14.25" thickBot="1" thickTop="1">
      <c r="A36" s="142" t="s">
        <v>123</v>
      </c>
      <c r="B36" s="82" t="s">
        <v>201</v>
      </c>
      <c r="C36" s="66"/>
      <c r="D36" s="66"/>
      <c r="E36" s="57"/>
      <c r="F36" s="80" t="s">
        <v>108</v>
      </c>
      <c r="G36" s="143">
        <f>E36*'Emission Factors'!G38</f>
        <v>0</v>
      </c>
      <c r="H36" s="66"/>
      <c r="I36" s="66"/>
      <c r="J36" s="66"/>
      <c r="K36" s="66"/>
    </row>
    <row r="37" spans="1:11" ht="14.25" thickBot="1" thickTop="1">
      <c r="A37" s="92" t="s">
        <v>179</v>
      </c>
      <c r="B37" s="86" t="s">
        <v>202</v>
      </c>
      <c r="C37" s="66"/>
      <c r="D37" s="66"/>
      <c r="E37" s="57"/>
      <c r="F37" s="80" t="s">
        <v>108</v>
      </c>
      <c r="G37" s="112">
        <f>E37*'Emission Factors'!G38</f>
        <v>0</v>
      </c>
      <c r="H37" s="66"/>
      <c r="I37" s="66"/>
      <c r="J37" s="66"/>
      <c r="K37" s="66"/>
    </row>
    <row r="38" spans="1:11" ht="14.25" thickBot="1" thickTop="1">
      <c r="A38" s="142"/>
      <c r="B38" s="144"/>
      <c r="C38" s="80"/>
      <c r="D38" s="80"/>
      <c r="E38" s="145"/>
      <c r="F38" s="80"/>
      <c r="G38" s="146">
        <f>SUM(G31:G37)</f>
        <v>0</v>
      </c>
      <c r="H38" s="145" t="s">
        <v>155</v>
      </c>
      <c r="I38" s="66"/>
      <c r="J38" s="66"/>
      <c r="K38" s="66"/>
    </row>
    <row r="39" spans="1:11" ht="14.25" thickBot="1" thickTop="1">
      <c r="A39" s="92" t="s">
        <v>74</v>
      </c>
      <c r="B39" s="86" t="s">
        <v>158</v>
      </c>
      <c r="C39" s="66"/>
      <c r="D39" s="66"/>
      <c r="E39" s="60"/>
      <c r="F39" s="80"/>
      <c r="G39" s="147">
        <f>IF(G38&gt;0,G38/E39,0)</f>
        <v>0</v>
      </c>
      <c r="H39" s="148" t="s">
        <v>168</v>
      </c>
      <c r="I39" s="66"/>
      <c r="J39" s="66"/>
      <c r="K39" s="66"/>
    </row>
    <row r="40" spans="1:11" ht="17.25" thickBot="1" thickTop="1">
      <c r="A40" s="81" t="s">
        <v>206</v>
      </c>
      <c r="B40" s="139"/>
      <c r="C40" s="66"/>
      <c r="D40" s="67"/>
      <c r="E40" s="140"/>
      <c r="F40" s="80"/>
      <c r="G40" s="80"/>
      <c r="H40" s="66"/>
      <c r="I40" s="66"/>
      <c r="J40" s="66"/>
      <c r="K40" s="66"/>
    </row>
    <row r="41" spans="1:11" ht="17.25" thickBot="1" thickTop="1">
      <c r="A41" s="53"/>
      <c r="B41" s="76"/>
      <c r="C41" s="66"/>
      <c r="D41" s="67"/>
      <c r="E41" s="140"/>
      <c r="F41" s="80"/>
      <c r="G41" s="80"/>
      <c r="H41" s="66"/>
      <c r="I41" s="66"/>
      <c r="J41" s="66"/>
      <c r="K41" s="66"/>
    </row>
    <row r="42" spans="1:11" ht="14.25" thickBot="1" thickTop="1">
      <c r="A42" s="141" t="s">
        <v>78</v>
      </c>
      <c r="B42" s="82" t="s">
        <v>53</v>
      </c>
      <c r="C42" s="66" t="s">
        <v>84</v>
      </c>
      <c r="D42" s="66"/>
      <c r="E42" s="57"/>
      <c r="F42" s="80" t="s">
        <v>104</v>
      </c>
      <c r="G42" s="83">
        <f>E42*'Emission Factors'!O30*1000000</f>
        <v>0</v>
      </c>
      <c r="H42" s="66"/>
      <c r="I42" s="66"/>
      <c r="J42" s="66"/>
      <c r="K42" s="66"/>
    </row>
    <row r="43" spans="1:11" ht="14.25" thickBot="1" thickTop="1">
      <c r="A43" s="142"/>
      <c r="B43" s="82"/>
      <c r="C43" s="66" t="s">
        <v>85</v>
      </c>
      <c r="D43" s="66"/>
      <c r="E43" s="57"/>
      <c r="F43" s="80" t="s">
        <v>104</v>
      </c>
      <c r="G43" s="83">
        <f>E43*'Emission Factors'!O30*1000000</f>
        <v>0</v>
      </c>
      <c r="H43" s="66"/>
      <c r="I43" s="66"/>
      <c r="J43" s="66"/>
      <c r="K43" s="66"/>
    </row>
    <row r="44" spans="1:11" ht="14.25" thickBot="1" thickTop="1">
      <c r="A44" s="142" t="s">
        <v>79</v>
      </c>
      <c r="B44" s="82" t="s">
        <v>54</v>
      </c>
      <c r="C44" s="66" t="s">
        <v>84</v>
      </c>
      <c r="D44" s="66"/>
      <c r="E44" s="57"/>
      <c r="F44" s="80" t="s">
        <v>104</v>
      </c>
      <c r="G44" s="83">
        <f>E44*'Emission Factors'!O25*1000000</f>
        <v>0</v>
      </c>
      <c r="H44" s="66"/>
      <c r="I44" s="66"/>
      <c r="J44" s="66"/>
      <c r="K44" s="66"/>
    </row>
    <row r="45" spans="1:11" ht="14.25" thickBot="1" thickTop="1">
      <c r="A45" s="142"/>
      <c r="B45" s="82"/>
      <c r="C45" s="66" t="s">
        <v>85</v>
      </c>
      <c r="D45" s="66"/>
      <c r="E45" s="57"/>
      <c r="F45" s="80" t="s">
        <v>104</v>
      </c>
      <c r="G45" s="83">
        <f>E45*'Emission Factors'!O25*1000000</f>
        <v>0</v>
      </c>
      <c r="H45" s="66"/>
      <c r="I45" s="66"/>
      <c r="J45" s="66"/>
      <c r="K45" s="66"/>
    </row>
    <row r="46" spans="1:11" ht="14.25" thickBot="1" thickTop="1">
      <c r="A46" s="142" t="s">
        <v>80</v>
      </c>
      <c r="B46" s="82" t="s">
        <v>33</v>
      </c>
      <c r="C46" s="66" t="s">
        <v>203</v>
      </c>
      <c r="D46" s="66"/>
      <c r="E46" s="57"/>
      <c r="F46" s="80" t="s">
        <v>26</v>
      </c>
      <c r="G46" s="143">
        <f>E46*'Emission Factors'!O58</f>
        <v>0</v>
      </c>
      <c r="H46" s="66"/>
      <c r="I46" s="66"/>
      <c r="J46" s="66"/>
      <c r="K46" s="66"/>
    </row>
    <row r="47" spans="1:11" ht="14.25" thickBot="1" thickTop="1">
      <c r="A47" s="142" t="s">
        <v>123</v>
      </c>
      <c r="B47" s="82" t="s">
        <v>201</v>
      </c>
      <c r="C47" s="66"/>
      <c r="D47" s="66"/>
      <c r="E47" s="57"/>
      <c r="F47" s="80" t="s">
        <v>108</v>
      </c>
      <c r="G47" s="143">
        <f>E47*'Emission Factors'!G38</f>
        <v>0</v>
      </c>
      <c r="H47" s="66"/>
      <c r="I47" s="66"/>
      <c r="J47" s="66"/>
      <c r="K47" s="66"/>
    </row>
    <row r="48" spans="1:11" ht="14.25" thickBot="1" thickTop="1">
      <c r="A48" s="92" t="s">
        <v>179</v>
      </c>
      <c r="B48" s="86" t="s">
        <v>202</v>
      </c>
      <c r="C48" s="66"/>
      <c r="D48" s="66"/>
      <c r="E48" s="57"/>
      <c r="F48" s="80" t="s">
        <v>108</v>
      </c>
      <c r="G48" s="112">
        <f>E48*'Emission Factors'!G38</f>
        <v>0</v>
      </c>
      <c r="H48" s="66"/>
      <c r="I48" s="66"/>
      <c r="J48" s="66"/>
      <c r="K48" s="66"/>
    </row>
    <row r="49" spans="1:11" ht="14.25" thickBot="1" thickTop="1">
      <c r="A49" s="142"/>
      <c r="B49" s="144"/>
      <c r="C49" s="80"/>
      <c r="D49" s="80"/>
      <c r="E49" s="145"/>
      <c r="F49" s="80"/>
      <c r="G49" s="146">
        <f>SUM(G42:G48)</f>
        <v>0</v>
      </c>
      <c r="H49" s="145" t="s">
        <v>155</v>
      </c>
      <c r="I49" s="66"/>
      <c r="J49" s="66"/>
      <c r="K49" s="66"/>
    </row>
    <row r="50" spans="1:11" ht="14.25" thickBot="1" thickTop="1">
      <c r="A50" s="92" t="s">
        <v>74</v>
      </c>
      <c r="B50" s="86" t="s">
        <v>158</v>
      </c>
      <c r="C50" s="66"/>
      <c r="D50" s="66"/>
      <c r="E50" s="60"/>
      <c r="F50" s="80"/>
      <c r="G50" s="147">
        <f>IF(G49&gt;0,G49/E50,0)</f>
        <v>0</v>
      </c>
      <c r="H50" s="148" t="s">
        <v>168</v>
      </c>
      <c r="I50" s="66"/>
      <c r="J50" s="66"/>
      <c r="K50" s="66"/>
    </row>
    <row r="51" spans="1:11" ht="17.25" thickBot="1" thickTop="1">
      <c r="A51" s="81" t="s">
        <v>207</v>
      </c>
      <c r="B51" s="139"/>
      <c r="C51" s="66"/>
      <c r="D51" s="67"/>
      <c r="E51" s="140"/>
      <c r="F51" s="80"/>
      <c r="G51" s="80"/>
      <c r="H51" s="66"/>
      <c r="I51" s="66"/>
      <c r="J51" s="66"/>
      <c r="K51" s="66"/>
    </row>
    <row r="52" spans="1:11" ht="17.25" thickBot="1" thickTop="1">
      <c r="A52" s="53"/>
      <c r="B52" s="76"/>
      <c r="C52" s="66"/>
      <c r="D52" s="67"/>
      <c r="E52" s="140"/>
      <c r="F52" s="80"/>
      <c r="G52" s="80"/>
      <c r="H52" s="66"/>
      <c r="I52" s="66"/>
      <c r="J52" s="66"/>
      <c r="K52" s="66"/>
    </row>
    <row r="53" spans="1:11" ht="14.25" thickBot="1" thickTop="1">
      <c r="A53" s="141" t="s">
        <v>78</v>
      </c>
      <c r="B53" s="82" t="s">
        <v>53</v>
      </c>
      <c r="C53" s="66" t="s">
        <v>84</v>
      </c>
      <c r="D53" s="66"/>
      <c r="E53" s="57"/>
      <c r="F53" s="80" t="s">
        <v>104</v>
      </c>
      <c r="G53" s="83">
        <f>E53*'Emission Factors'!O30*1000000</f>
        <v>0</v>
      </c>
      <c r="H53" s="66"/>
      <c r="I53" s="66"/>
      <c r="J53" s="66"/>
      <c r="K53" s="66"/>
    </row>
    <row r="54" spans="1:11" ht="14.25" thickBot="1" thickTop="1">
      <c r="A54" s="142"/>
      <c r="B54" s="82"/>
      <c r="C54" s="66" t="s">
        <v>85</v>
      </c>
      <c r="D54" s="66"/>
      <c r="E54" s="57"/>
      <c r="F54" s="80" t="s">
        <v>104</v>
      </c>
      <c r="G54" s="83">
        <f>E54*'Emission Factors'!O30*1000000</f>
        <v>0</v>
      </c>
      <c r="H54" s="66"/>
      <c r="I54" s="66"/>
      <c r="J54" s="66"/>
      <c r="K54" s="66"/>
    </row>
    <row r="55" spans="1:11" ht="14.25" thickBot="1" thickTop="1">
      <c r="A55" s="142" t="s">
        <v>79</v>
      </c>
      <c r="B55" s="82" t="s">
        <v>54</v>
      </c>
      <c r="C55" s="66" t="s">
        <v>84</v>
      </c>
      <c r="D55" s="66"/>
      <c r="E55" s="57"/>
      <c r="F55" s="80" t="s">
        <v>104</v>
      </c>
      <c r="G55" s="83">
        <f>E55*'Emission Factors'!O25*1000000</f>
        <v>0</v>
      </c>
      <c r="H55" s="66"/>
      <c r="I55" s="66"/>
      <c r="J55" s="66"/>
      <c r="K55" s="66"/>
    </row>
    <row r="56" spans="1:11" ht="14.25" thickBot="1" thickTop="1">
      <c r="A56" s="142"/>
      <c r="B56" s="82"/>
      <c r="C56" s="66" t="s">
        <v>85</v>
      </c>
      <c r="D56" s="66"/>
      <c r="E56" s="57"/>
      <c r="F56" s="80" t="s">
        <v>104</v>
      </c>
      <c r="G56" s="83">
        <f>E56*'Emission Factors'!O25*1000000</f>
        <v>0</v>
      </c>
      <c r="H56" s="66"/>
      <c r="I56" s="66"/>
      <c r="J56" s="66"/>
      <c r="K56" s="66"/>
    </row>
    <row r="57" spans="1:11" ht="14.25" thickBot="1" thickTop="1">
      <c r="A57" s="142" t="s">
        <v>80</v>
      </c>
      <c r="B57" s="82" t="s">
        <v>33</v>
      </c>
      <c r="C57" s="66" t="s">
        <v>203</v>
      </c>
      <c r="D57" s="66"/>
      <c r="E57" s="57"/>
      <c r="F57" s="80" t="s">
        <v>26</v>
      </c>
      <c r="G57" s="143">
        <f>E57*'Emission Factors'!O58</f>
        <v>0</v>
      </c>
      <c r="H57" s="66"/>
      <c r="I57" s="66"/>
      <c r="J57" s="66"/>
      <c r="K57" s="66"/>
    </row>
    <row r="58" spans="1:11" ht="14.25" thickBot="1" thickTop="1">
      <c r="A58" s="142" t="s">
        <v>123</v>
      </c>
      <c r="B58" s="82" t="s">
        <v>201</v>
      </c>
      <c r="C58" s="66"/>
      <c r="D58" s="66"/>
      <c r="E58" s="57"/>
      <c r="F58" s="80" t="s">
        <v>108</v>
      </c>
      <c r="G58" s="143">
        <f>E58*'Emission Factors'!G38</f>
        <v>0</v>
      </c>
      <c r="H58" s="66"/>
      <c r="I58" s="66"/>
      <c r="J58" s="66"/>
      <c r="K58" s="66"/>
    </row>
    <row r="59" spans="1:11" ht="14.25" thickBot="1" thickTop="1">
      <c r="A59" s="92" t="s">
        <v>179</v>
      </c>
      <c r="B59" s="86" t="s">
        <v>202</v>
      </c>
      <c r="C59" s="66"/>
      <c r="D59" s="66"/>
      <c r="E59" s="57"/>
      <c r="F59" s="80" t="s">
        <v>108</v>
      </c>
      <c r="G59" s="112">
        <f>E59*'Emission Factors'!G38</f>
        <v>0</v>
      </c>
      <c r="H59" s="66"/>
      <c r="I59" s="66"/>
      <c r="J59" s="66"/>
      <c r="K59" s="66"/>
    </row>
    <row r="60" spans="1:11" ht="14.25" thickBot="1" thickTop="1">
      <c r="A60" s="142"/>
      <c r="B60" s="144"/>
      <c r="C60" s="80"/>
      <c r="D60" s="80"/>
      <c r="E60" s="145"/>
      <c r="F60" s="80"/>
      <c r="G60" s="146">
        <f>SUM(G53:G59)</f>
        <v>0</v>
      </c>
      <c r="H60" s="145" t="s">
        <v>155</v>
      </c>
      <c r="I60" s="66"/>
      <c r="J60" s="66"/>
      <c r="K60" s="66"/>
    </row>
    <row r="61" spans="1:11" ht="14.25" thickBot="1" thickTop="1">
      <c r="A61" s="92" t="s">
        <v>74</v>
      </c>
      <c r="B61" s="86" t="s">
        <v>158</v>
      </c>
      <c r="C61" s="66"/>
      <c r="D61" s="66"/>
      <c r="E61" s="60"/>
      <c r="F61" s="80"/>
      <c r="G61" s="147">
        <f>IF(G60&gt;0,G60/E61,0)</f>
        <v>0</v>
      </c>
      <c r="H61" s="148" t="s">
        <v>168</v>
      </c>
      <c r="I61" s="66"/>
      <c r="J61" s="66"/>
      <c r="K61" s="66"/>
    </row>
    <row r="62" spans="1:11" ht="17.25" thickBot="1" thickTop="1">
      <c r="A62" s="81" t="s">
        <v>208</v>
      </c>
      <c r="B62" s="139"/>
      <c r="C62" s="66"/>
      <c r="D62" s="67"/>
      <c r="E62" s="140"/>
      <c r="F62" s="80"/>
      <c r="G62" s="80"/>
      <c r="H62" s="66"/>
      <c r="I62" s="66"/>
      <c r="J62" s="66"/>
      <c r="K62" s="66"/>
    </row>
    <row r="63" spans="1:11" ht="17.25" thickBot="1" thickTop="1">
      <c r="A63" s="53"/>
      <c r="B63" s="76"/>
      <c r="C63" s="66"/>
      <c r="D63" s="67"/>
      <c r="E63" s="140"/>
      <c r="F63" s="80"/>
      <c r="G63" s="80"/>
      <c r="H63" s="66"/>
      <c r="I63" s="66"/>
      <c r="J63" s="66"/>
      <c r="K63" s="66"/>
    </row>
    <row r="64" spans="1:11" ht="14.25" thickBot="1" thickTop="1">
      <c r="A64" s="141" t="s">
        <v>78</v>
      </c>
      <c r="B64" s="82" t="s">
        <v>53</v>
      </c>
      <c r="C64" s="66" t="s">
        <v>84</v>
      </c>
      <c r="D64" s="66"/>
      <c r="E64" s="57"/>
      <c r="F64" s="80" t="s">
        <v>104</v>
      </c>
      <c r="G64" s="83">
        <f>E64*'Emission Factors'!O30*1000000</f>
        <v>0</v>
      </c>
      <c r="H64" s="66"/>
      <c r="I64" s="66"/>
      <c r="J64" s="66"/>
      <c r="K64" s="66"/>
    </row>
    <row r="65" spans="1:11" ht="14.25" thickBot="1" thickTop="1">
      <c r="A65" s="142"/>
      <c r="B65" s="82"/>
      <c r="C65" s="66" t="s">
        <v>85</v>
      </c>
      <c r="D65" s="66"/>
      <c r="E65" s="57"/>
      <c r="F65" s="80" t="s">
        <v>104</v>
      </c>
      <c r="G65" s="83">
        <f>E65*'Emission Factors'!O30*1000000</f>
        <v>0</v>
      </c>
      <c r="H65" s="66"/>
      <c r="I65" s="66"/>
      <c r="J65" s="66"/>
      <c r="K65" s="66"/>
    </row>
    <row r="66" spans="1:11" ht="14.25" thickBot="1" thickTop="1">
      <c r="A66" s="142" t="s">
        <v>79</v>
      </c>
      <c r="B66" s="82" t="s">
        <v>54</v>
      </c>
      <c r="C66" s="66" t="s">
        <v>84</v>
      </c>
      <c r="D66" s="66"/>
      <c r="E66" s="57"/>
      <c r="F66" s="80" t="s">
        <v>104</v>
      </c>
      <c r="G66" s="83">
        <f>E66*'Emission Factors'!O25*1000000</f>
        <v>0</v>
      </c>
      <c r="H66" s="66"/>
      <c r="I66" s="66"/>
      <c r="J66" s="66"/>
      <c r="K66" s="66"/>
    </row>
    <row r="67" spans="1:11" ht="14.25" thickBot="1" thickTop="1">
      <c r="A67" s="142"/>
      <c r="B67" s="82"/>
      <c r="C67" s="66" t="s">
        <v>85</v>
      </c>
      <c r="D67" s="66"/>
      <c r="E67" s="57"/>
      <c r="F67" s="80" t="s">
        <v>104</v>
      </c>
      <c r="G67" s="83">
        <f>E67*'Emission Factors'!O25*1000000</f>
        <v>0</v>
      </c>
      <c r="H67" s="66"/>
      <c r="I67" s="66"/>
      <c r="J67" s="66"/>
      <c r="K67" s="66"/>
    </row>
    <row r="68" spans="1:11" ht="14.25" thickBot="1" thickTop="1">
      <c r="A68" s="142" t="s">
        <v>80</v>
      </c>
      <c r="B68" s="82" t="s">
        <v>33</v>
      </c>
      <c r="C68" s="66" t="s">
        <v>203</v>
      </c>
      <c r="D68" s="66"/>
      <c r="E68" s="57"/>
      <c r="F68" s="80" t="s">
        <v>26</v>
      </c>
      <c r="G68" s="143">
        <f>E68*'Emission Factors'!O58</f>
        <v>0</v>
      </c>
      <c r="H68" s="66"/>
      <c r="I68" s="66"/>
      <c r="J68" s="66"/>
      <c r="K68" s="66"/>
    </row>
    <row r="69" spans="1:11" ht="14.25" thickBot="1" thickTop="1">
      <c r="A69" s="142" t="s">
        <v>123</v>
      </c>
      <c r="B69" s="82" t="s">
        <v>201</v>
      </c>
      <c r="C69" s="66"/>
      <c r="D69" s="66"/>
      <c r="E69" s="57"/>
      <c r="F69" s="80" t="s">
        <v>108</v>
      </c>
      <c r="G69" s="143">
        <f>E69*'Emission Factors'!G38</f>
        <v>0</v>
      </c>
      <c r="H69" s="66"/>
      <c r="I69" s="66"/>
      <c r="J69" s="66"/>
      <c r="K69" s="66"/>
    </row>
    <row r="70" spans="1:11" ht="14.25" thickBot="1" thickTop="1">
      <c r="A70" s="92" t="s">
        <v>179</v>
      </c>
      <c r="B70" s="86" t="s">
        <v>202</v>
      </c>
      <c r="C70" s="66"/>
      <c r="D70" s="66"/>
      <c r="E70" s="57"/>
      <c r="F70" s="80" t="s">
        <v>108</v>
      </c>
      <c r="G70" s="112">
        <f>E70*'Emission Factors'!G38</f>
        <v>0</v>
      </c>
      <c r="H70" s="66"/>
      <c r="I70" s="66"/>
      <c r="J70" s="66"/>
      <c r="K70" s="66"/>
    </row>
    <row r="71" spans="1:11" ht="14.25" thickBot="1" thickTop="1">
      <c r="A71" s="142"/>
      <c r="B71" s="144"/>
      <c r="C71" s="80"/>
      <c r="D71" s="80"/>
      <c r="E71" s="145"/>
      <c r="F71" s="80"/>
      <c r="G71" s="146">
        <f>SUM(G64:G70)</f>
        <v>0</v>
      </c>
      <c r="H71" s="145" t="s">
        <v>155</v>
      </c>
      <c r="I71" s="66"/>
      <c r="J71" s="66"/>
      <c r="K71" s="66"/>
    </row>
    <row r="72" spans="1:11" ht="14.25" thickBot="1" thickTop="1">
      <c r="A72" s="92" t="s">
        <v>74</v>
      </c>
      <c r="B72" s="86" t="s">
        <v>158</v>
      </c>
      <c r="C72" s="66"/>
      <c r="D72" s="66"/>
      <c r="E72" s="60"/>
      <c r="F72" s="80"/>
      <c r="G72" s="147">
        <f>IF(G71&gt;0,G71/E72,0)</f>
        <v>0</v>
      </c>
      <c r="H72" s="148" t="s">
        <v>168</v>
      </c>
      <c r="I72" s="66"/>
      <c r="J72" s="66"/>
      <c r="K72" s="66"/>
    </row>
    <row r="73" spans="1:11" ht="17.25" thickBot="1" thickTop="1">
      <c r="A73" s="81" t="s">
        <v>209</v>
      </c>
      <c r="B73" s="139"/>
      <c r="C73" s="66"/>
      <c r="D73" s="67"/>
      <c r="E73" s="140"/>
      <c r="F73" s="80"/>
      <c r="G73" s="80"/>
      <c r="H73" s="66"/>
      <c r="I73" s="66"/>
      <c r="J73" s="66"/>
      <c r="K73" s="66"/>
    </row>
    <row r="74" spans="1:11" ht="17.25" thickBot="1" thickTop="1">
      <c r="A74" s="53"/>
      <c r="B74" s="76"/>
      <c r="C74" s="66"/>
      <c r="D74" s="67"/>
      <c r="E74" s="140"/>
      <c r="F74" s="80"/>
      <c r="G74" s="80"/>
      <c r="H74" s="66"/>
      <c r="I74" s="66"/>
      <c r="J74" s="66"/>
      <c r="K74" s="66"/>
    </row>
    <row r="75" spans="1:11" ht="14.25" thickBot="1" thickTop="1">
      <c r="A75" s="141" t="s">
        <v>78</v>
      </c>
      <c r="B75" s="82" t="s">
        <v>53</v>
      </c>
      <c r="C75" s="66" t="s">
        <v>84</v>
      </c>
      <c r="D75" s="66"/>
      <c r="E75" s="57"/>
      <c r="F75" s="80" t="s">
        <v>104</v>
      </c>
      <c r="G75" s="83">
        <f>E75*'Emission Factors'!O30*1000000</f>
        <v>0</v>
      </c>
      <c r="H75" s="66"/>
      <c r="I75" s="66"/>
      <c r="J75" s="66"/>
      <c r="K75" s="66"/>
    </row>
    <row r="76" spans="1:11" ht="14.25" thickBot="1" thickTop="1">
      <c r="A76" s="142"/>
      <c r="B76" s="82"/>
      <c r="C76" s="66" t="s">
        <v>85</v>
      </c>
      <c r="D76" s="66"/>
      <c r="E76" s="57"/>
      <c r="F76" s="80" t="s">
        <v>104</v>
      </c>
      <c r="G76" s="83">
        <f>E76*'Emission Factors'!O30*1000000</f>
        <v>0</v>
      </c>
      <c r="H76" s="66"/>
      <c r="I76" s="66"/>
      <c r="J76" s="66"/>
      <c r="K76" s="66"/>
    </row>
    <row r="77" spans="1:11" ht="14.25" thickBot="1" thickTop="1">
      <c r="A77" s="142" t="s">
        <v>79</v>
      </c>
      <c r="B77" s="82" t="s">
        <v>54</v>
      </c>
      <c r="C77" s="66" t="s">
        <v>84</v>
      </c>
      <c r="D77" s="66"/>
      <c r="E77" s="57"/>
      <c r="F77" s="80" t="s">
        <v>104</v>
      </c>
      <c r="G77" s="83">
        <f>E77*'Emission Factors'!O25*1000000</f>
        <v>0</v>
      </c>
      <c r="H77" s="66"/>
      <c r="I77" s="66"/>
      <c r="J77" s="66"/>
      <c r="K77" s="66"/>
    </row>
    <row r="78" spans="1:11" ht="14.25" thickBot="1" thickTop="1">
      <c r="A78" s="142"/>
      <c r="B78" s="82"/>
      <c r="C78" s="66" t="s">
        <v>85</v>
      </c>
      <c r="D78" s="66"/>
      <c r="E78" s="57"/>
      <c r="F78" s="80" t="s">
        <v>104</v>
      </c>
      <c r="G78" s="83">
        <f>E78*'Emission Factors'!O25*1000000</f>
        <v>0</v>
      </c>
      <c r="H78" s="66"/>
      <c r="I78" s="66"/>
      <c r="J78" s="66"/>
      <c r="K78" s="66"/>
    </row>
    <row r="79" spans="1:11" ht="14.25" thickBot="1" thickTop="1">
      <c r="A79" s="142" t="s">
        <v>80</v>
      </c>
      <c r="B79" s="82" t="s">
        <v>33</v>
      </c>
      <c r="C79" s="66" t="s">
        <v>203</v>
      </c>
      <c r="D79" s="66"/>
      <c r="E79" s="57"/>
      <c r="F79" s="80" t="s">
        <v>26</v>
      </c>
      <c r="G79" s="143">
        <f>E79*'Emission Factors'!O58</f>
        <v>0</v>
      </c>
      <c r="H79" s="66"/>
      <c r="I79" s="66"/>
      <c r="J79" s="66"/>
      <c r="K79" s="66"/>
    </row>
    <row r="80" spans="1:11" ht="14.25" thickBot="1" thickTop="1">
      <c r="A80" s="142" t="s">
        <v>123</v>
      </c>
      <c r="B80" s="82" t="s">
        <v>201</v>
      </c>
      <c r="C80" s="66"/>
      <c r="D80" s="66"/>
      <c r="E80" s="57"/>
      <c r="F80" s="80" t="s">
        <v>108</v>
      </c>
      <c r="G80" s="143">
        <f>E80*'Emission Factors'!G38</f>
        <v>0</v>
      </c>
      <c r="H80" s="66"/>
      <c r="I80" s="66"/>
      <c r="J80" s="66"/>
      <c r="K80" s="66"/>
    </row>
    <row r="81" spans="1:11" ht="14.25" thickBot="1" thickTop="1">
      <c r="A81" s="92" t="s">
        <v>179</v>
      </c>
      <c r="B81" s="86" t="s">
        <v>202</v>
      </c>
      <c r="C81" s="66"/>
      <c r="D81" s="66"/>
      <c r="E81" s="57"/>
      <c r="F81" s="80" t="s">
        <v>108</v>
      </c>
      <c r="G81" s="112">
        <f>E81*'Emission Factors'!G38</f>
        <v>0</v>
      </c>
      <c r="H81" s="66"/>
      <c r="I81" s="66"/>
      <c r="J81" s="66"/>
      <c r="K81" s="66"/>
    </row>
    <row r="82" spans="1:11" ht="14.25" thickBot="1" thickTop="1">
      <c r="A82" s="142"/>
      <c r="B82" s="144"/>
      <c r="C82" s="80"/>
      <c r="D82" s="80"/>
      <c r="E82" s="145"/>
      <c r="F82" s="80"/>
      <c r="G82" s="146">
        <f>SUM(G75:G81)</f>
        <v>0</v>
      </c>
      <c r="H82" s="145" t="s">
        <v>155</v>
      </c>
      <c r="I82" s="66"/>
      <c r="J82" s="66"/>
      <c r="K82" s="66"/>
    </row>
    <row r="83" spans="1:11" ht="14.25" thickBot="1" thickTop="1">
      <c r="A83" s="92" t="s">
        <v>74</v>
      </c>
      <c r="B83" s="86" t="s">
        <v>158</v>
      </c>
      <c r="C83" s="66"/>
      <c r="D83" s="66"/>
      <c r="E83" s="60"/>
      <c r="F83" s="80"/>
      <c r="G83" s="147">
        <f>IF(G82&gt;0,G82/E83,0)</f>
        <v>0</v>
      </c>
      <c r="H83" s="148" t="s">
        <v>168</v>
      </c>
      <c r="I83" s="66"/>
      <c r="J83" s="66"/>
      <c r="K83" s="66"/>
    </row>
    <row r="84" spans="1:11" ht="17.25" thickBot="1" thickTop="1">
      <c r="A84" s="81" t="s">
        <v>210</v>
      </c>
      <c r="B84" s="139"/>
      <c r="C84" s="66"/>
      <c r="D84" s="67"/>
      <c r="E84" s="140"/>
      <c r="F84" s="80"/>
      <c r="G84" s="80"/>
      <c r="H84" s="66"/>
      <c r="I84" s="66"/>
      <c r="J84" s="66"/>
      <c r="K84" s="66"/>
    </row>
    <row r="85" spans="1:11" ht="17.25" thickBot="1" thickTop="1">
      <c r="A85" s="53"/>
      <c r="B85" s="76"/>
      <c r="C85" s="66"/>
      <c r="D85" s="67"/>
      <c r="E85" s="140"/>
      <c r="F85" s="80"/>
      <c r="G85" s="80"/>
      <c r="H85" s="66"/>
      <c r="I85" s="66"/>
      <c r="J85" s="66"/>
      <c r="K85" s="66"/>
    </row>
    <row r="86" spans="1:11" ht="14.25" thickBot="1" thickTop="1">
      <c r="A86" s="141" t="s">
        <v>78</v>
      </c>
      <c r="B86" s="82" t="s">
        <v>53</v>
      </c>
      <c r="C86" s="66" t="s">
        <v>84</v>
      </c>
      <c r="D86" s="66"/>
      <c r="E86" s="57"/>
      <c r="F86" s="80" t="s">
        <v>104</v>
      </c>
      <c r="G86" s="83">
        <f>E86*'Emission Factors'!O30*1000000</f>
        <v>0</v>
      </c>
      <c r="H86" s="66"/>
      <c r="I86" s="66"/>
      <c r="J86" s="66"/>
      <c r="K86" s="66"/>
    </row>
    <row r="87" spans="1:11" ht="14.25" thickBot="1" thickTop="1">
      <c r="A87" s="142"/>
      <c r="B87" s="82"/>
      <c r="C87" s="66" t="s">
        <v>85</v>
      </c>
      <c r="D87" s="66"/>
      <c r="E87" s="57"/>
      <c r="F87" s="80" t="s">
        <v>104</v>
      </c>
      <c r="G87" s="83">
        <f>E87*'Emission Factors'!O30*1000000</f>
        <v>0</v>
      </c>
      <c r="H87" s="66"/>
      <c r="I87" s="66"/>
      <c r="J87" s="66"/>
      <c r="K87" s="66"/>
    </row>
    <row r="88" spans="1:11" ht="14.25" thickBot="1" thickTop="1">
      <c r="A88" s="142" t="s">
        <v>79</v>
      </c>
      <c r="B88" s="82" t="s">
        <v>54</v>
      </c>
      <c r="C88" s="66" t="s">
        <v>84</v>
      </c>
      <c r="D88" s="66"/>
      <c r="E88" s="57"/>
      <c r="F88" s="80" t="s">
        <v>104</v>
      </c>
      <c r="G88" s="83">
        <f>E88*'Emission Factors'!O25*1000000</f>
        <v>0</v>
      </c>
      <c r="H88" s="66"/>
      <c r="I88" s="66"/>
      <c r="J88" s="66"/>
      <c r="K88" s="66"/>
    </row>
    <row r="89" spans="1:11" ht="14.25" thickBot="1" thickTop="1">
      <c r="A89" s="142"/>
      <c r="B89" s="82"/>
      <c r="C89" s="66" t="s">
        <v>85</v>
      </c>
      <c r="D89" s="66"/>
      <c r="E89" s="57"/>
      <c r="F89" s="80" t="s">
        <v>104</v>
      </c>
      <c r="G89" s="83">
        <f>E89*'Emission Factors'!O25*1000000</f>
        <v>0</v>
      </c>
      <c r="H89" s="66"/>
      <c r="I89" s="66"/>
      <c r="J89" s="66"/>
      <c r="K89" s="66"/>
    </row>
    <row r="90" spans="1:11" ht="14.25" thickBot="1" thickTop="1">
      <c r="A90" s="142" t="s">
        <v>80</v>
      </c>
      <c r="B90" s="82" t="s">
        <v>33</v>
      </c>
      <c r="C90" s="66" t="s">
        <v>203</v>
      </c>
      <c r="D90" s="66"/>
      <c r="E90" s="57"/>
      <c r="F90" s="80" t="s">
        <v>26</v>
      </c>
      <c r="G90" s="143">
        <f>E90*'Emission Factors'!O58</f>
        <v>0</v>
      </c>
      <c r="H90" s="66"/>
      <c r="I90" s="66"/>
      <c r="J90" s="66"/>
      <c r="K90" s="66"/>
    </row>
    <row r="91" spans="1:11" ht="14.25" thickBot="1" thickTop="1">
      <c r="A91" s="142" t="s">
        <v>123</v>
      </c>
      <c r="B91" s="82" t="s">
        <v>201</v>
      </c>
      <c r="C91" s="66"/>
      <c r="D91" s="66"/>
      <c r="E91" s="57"/>
      <c r="F91" s="80" t="s">
        <v>108</v>
      </c>
      <c r="G91" s="143">
        <f>E91*'Emission Factors'!G38</f>
        <v>0</v>
      </c>
      <c r="H91" s="66"/>
      <c r="I91" s="66"/>
      <c r="J91" s="66"/>
      <c r="K91" s="66"/>
    </row>
    <row r="92" spans="1:11" ht="14.25" thickBot="1" thickTop="1">
      <c r="A92" s="92" t="s">
        <v>179</v>
      </c>
      <c r="B92" s="86" t="s">
        <v>202</v>
      </c>
      <c r="C92" s="66"/>
      <c r="D92" s="66"/>
      <c r="E92" s="57"/>
      <c r="F92" s="80" t="s">
        <v>108</v>
      </c>
      <c r="G92" s="112">
        <f>E92*'Emission Factors'!G38</f>
        <v>0</v>
      </c>
      <c r="H92" s="66"/>
      <c r="I92" s="66"/>
      <c r="J92" s="66"/>
      <c r="K92" s="66"/>
    </row>
    <row r="93" spans="1:11" ht="14.25" thickBot="1" thickTop="1">
      <c r="A93" s="142"/>
      <c r="B93" s="144"/>
      <c r="C93" s="80"/>
      <c r="D93" s="80"/>
      <c r="E93" s="145"/>
      <c r="F93" s="80"/>
      <c r="G93" s="146">
        <f>SUM(G86:G92)</f>
        <v>0</v>
      </c>
      <c r="H93" s="145" t="s">
        <v>155</v>
      </c>
      <c r="I93" s="66"/>
      <c r="J93" s="66"/>
      <c r="K93" s="66"/>
    </row>
    <row r="94" spans="1:11" ht="14.25" thickBot="1" thickTop="1">
      <c r="A94" s="92" t="s">
        <v>74</v>
      </c>
      <c r="B94" s="86" t="s">
        <v>158</v>
      </c>
      <c r="C94" s="66"/>
      <c r="D94" s="66"/>
      <c r="E94" s="60"/>
      <c r="F94" s="80"/>
      <c r="G94" s="147">
        <f>IF(G93&gt;0,G93/E94,0)</f>
        <v>0</v>
      </c>
      <c r="H94" s="148" t="s">
        <v>168</v>
      </c>
      <c r="I94" s="66"/>
      <c r="J94" s="66"/>
      <c r="K94" s="66"/>
    </row>
    <row r="95" spans="1:11" ht="17.25" thickBot="1" thickTop="1">
      <c r="A95" s="81" t="s">
        <v>211</v>
      </c>
      <c r="B95" s="139"/>
      <c r="C95" s="66"/>
      <c r="D95" s="67"/>
      <c r="E95" s="140"/>
      <c r="F95" s="80"/>
      <c r="G95" s="80"/>
      <c r="H95" s="66"/>
      <c r="I95" s="66"/>
      <c r="J95" s="66"/>
      <c r="K95" s="66"/>
    </row>
    <row r="96" spans="1:11" ht="17.25" thickBot="1" thickTop="1">
      <c r="A96" s="53"/>
      <c r="B96" s="76"/>
      <c r="C96" s="66"/>
      <c r="D96" s="67"/>
      <c r="E96" s="140"/>
      <c r="F96" s="80"/>
      <c r="G96" s="80"/>
      <c r="H96" s="66"/>
      <c r="I96" s="66"/>
      <c r="J96" s="66"/>
      <c r="K96" s="66"/>
    </row>
    <row r="97" spans="1:11" ht="14.25" thickBot="1" thickTop="1">
      <c r="A97" s="141" t="s">
        <v>78</v>
      </c>
      <c r="B97" s="82" t="s">
        <v>53</v>
      </c>
      <c r="C97" s="66" t="s">
        <v>84</v>
      </c>
      <c r="D97" s="66"/>
      <c r="E97" s="57"/>
      <c r="F97" s="80" t="s">
        <v>104</v>
      </c>
      <c r="G97" s="83">
        <f>E97*'Emission Factors'!O30*1000000</f>
        <v>0</v>
      </c>
      <c r="H97" s="66"/>
      <c r="I97" s="66"/>
      <c r="J97" s="66"/>
      <c r="K97" s="66"/>
    </row>
    <row r="98" spans="1:11" ht="14.25" thickBot="1" thickTop="1">
      <c r="A98" s="142"/>
      <c r="B98" s="82"/>
      <c r="C98" s="66" t="s">
        <v>85</v>
      </c>
      <c r="D98" s="66"/>
      <c r="E98" s="57"/>
      <c r="F98" s="80" t="s">
        <v>104</v>
      </c>
      <c r="G98" s="83">
        <f>E98*'Emission Factors'!O30*1000000</f>
        <v>0</v>
      </c>
      <c r="H98" s="66"/>
      <c r="I98" s="66"/>
      <c r="J98" s="66"/>
      <c r="K98" s="66"/>
    </row>
    <row r="99" spans="1:11" ht="14.25" thickBot="1" thickTop="1">
      <c r="A99" s="142" t="s">
        <v>79</v>
      </c>
      <c r="B99" s="82" t="s">
        <v>54</v>
      </c>
      <c r="C99" s="66" t="s">
        <v>84</v>
      </c>
      <c r="D99" s="66"/>
      <c r="E99" s="57"/>
      <c r="F99" s="80" t="s">
        <v>104</v>
      </c>
      <c r="G99" s="83">
        <f>E99*'Emission Factors'!O25*1000000</f>
        <v>0</v>
      </c>
      <c r="H99" s="66"/>
      <c r="I99" s="66"/>
      <c r="J99" s="66"/>
      <c r="K99" s="66"/>
    </row>
    <row r="100" spans="1:11" ht="14.25" thickBot="1" thickTop="1">
      <c r="A100" s="142"/>
      <c r="B100" s="82"/>
      <c r="C100" s="66" t="s">
        <v>85</v>
      </c>
      <c r="D100" s="66"/>
      <c r="E100" s="57"/>
      <c r="F100" s="80" t="s">
        <v>104</v>
      </c>
      <c r="G100" s="83">
        <f>E100*'Emission Factors'!O25*1000000</f>
        <v>0</v>
      </c>
      <c r="H100" s="66"/>
      <c r="I100" s="66"/>
      <c r="J100" s="66"/>
      <c r="K100" s="66"/>
    </row>
    <row r="101" spans="1:11" ht="14.25" thickBot="1" thickTop="1">
      <c r="A101" s="142" t="s">
        <v>80</v>
      </c>
      <c r="B101" s="82" t="s">
        <v>33</v>
      </c>
      <c r="C101" s="66" t="s">
        <v>203</v>
      </c>
      <c r="D101" s="66"/>
      <c r="E101" s="57"/>
      <c r="F101" s="80" t="s">
        <v>26</v>
      </c>
      <c r="G101" s="143">
        <f>E101*'Emission Factors'!O58</f>
        <v>0</v>
      </c>
      <c r="H101" s="66"/>
      <c r="I101" s="66"/>
      <c r="J101" s="66"/>
      <c r="K101" s="66"/>
    </row>
    <row r="102" spans="1:11" ht="14.25" thickBot="1" thickTop="1">
      <c r="A102" s="142" t="s">
        <v>123</v>
      </c>
      <c r="B102" s="82" t="s">
        <v>201</v>
      </c>
      <c r="C102" s="66"/>
      <c r="D102" s="66"/>
      <c r="E102" s="57"/>
      <c r="F102" s="80" t="s">
        <v>108</v>
      </c>
      <c r="G102" s="143">
        <f>E102*'Emission Factors'!G38</f>
        <v>0</v>
      </c>
      <c r="H102" s="66"/>
      <c r="I102" s="66"/>
      <c r="J102" s="66"/>
      <c r="K102" s="66"/>
    </row>
    <row r="103" spans="1:11" ht="14.25" thickBot="1" thickTop="1">
      <c r="A103" s="92" t="s">
        <v>179</v>
      </c>
      <c r="B103" s="86" t="s">
        <v>202</v>
      </c>
      <c r="C103" s="66"/>
      <c r="D103" s="66"/>
      <c r="E103" s="57"/>
      <c r="F103" s="80" t="s">
        <v>108</v>
      </c>
      <c r="G103" s="112">
        <f>E103*'Emission Factors'!G38</f>
        <v>0</v>
      </c>
      <c r="H103" s="66"/>
      <c r="I103" s="66"/>
      <c r="J103" s="66"/>
      <c r="K103" s="66"/>
    </row>
    <row r="104" spans="1:11" ht="14.25" thickBot="1" thickTop="1">
      <c r="A104" s="142"/>
      <c r="B104" s="144"/>
      <c r="C104" s="80"/>
      <c r="D104" s="80"/>
      <c r="E104" s="145"/>
      <c r="F104" s="80"/>
      <c r="G104" s="146">
        <f>SUM(G97:G103)</f>
        <v>0</v>
      </c>
      <c r="H104" s="145" t="s">
        <v>155</v>
      </c>
      <c r="I104" s="66"/>
      <c r="J104" s="66"/>
      <c r="K104" s="66"/>
    </row>
    <row r="105" spans="1:11" ht="14.25" thickBot="1" thickTop="1">
      <c r="A105" s="92" t="s">
        <v>74</v>
      </c>
      <c r="B105" s="86" t="s">
        <v>158</v>
      </c>
      <c r="C105" s="66"/>
      <c r="D105" s="66"/>
      <c r="E105" s="60"/>
      <c r="F105" s="80"/>
      <c r="G105" s="147">
        <f>IF(G104&gt;0,G104/E105,0)</f>
        <v>0</v>
      </c>
      <c r="H105" s="148" t="s">
        <v>168</v>
      </c>
      <c r="I105" s="66"/>
      <c r="J105" s="66"/>
      <c r="K105" s="66"/>
    </row>
    <row r="106" spans="1:11" ht="17.25" thickBot="1" thickTop="1">
      <c r="A106" s="81" t="s">
        <v>212</v>
      </c>
      <c r="B106" s="139"/>
      <c r="C106" s="66"/>
      <c r="D106" s="67"/>
      <c r="E106" s="140"/>
      <c r="F106" s="80"/>
      <c r="G106" s="80"/>
      <c r="H106" s="66"/>
      <c r="I106" s="66"/>
      <c r="J106" s="66"/>
      <c r="K106" s="66"/>
    </row>
    <row r="107" spans="1:11" ht="17.25" thickBot="1" thickTop="1">
      <c r="A107" s="53"/>
      <c r="B107" s="76"/>
      <c r="C107" s="66"/>
      <c r="D107" s="67"/>
      <c r="E107" s="140"/>
      <c r="F107" s="80"/>
      <c r="G107" s="80"/>
      <c r="H107" s="66"/>
      <c r="I107" s="66"/>
      <c r="J107" s="66"/>
      <c r="K107" s="66"/>
    </row>
    <row r="108" spans="1:11" ht="14.25" thickBot="1" thickTop="1">
      <c r="A108" s="141" t="s">
        <v>78</v>
      </c>
      <c r="B108" s="82" t="s">
        <v>53</v>
      </c>
      <c r="C108" s="66" t="s">
        <v>84</v>
      </c>
      <c r="D108" s="66"/>
      <c r="E108" s="57"/>
      <c r="F108" s="80" t="s">
        <v>104</v>
      </c>
      <c r="G108" s="83">
        <f>E108*'Emission Factors'!O30*1000000</f>
        <v>0</v>
      </c>
      <c r="H108" s="66"/>
      <c r="I108" s="66"/>
      <c r="J108" s="66"/>
      <c r="K108" s="66"/>
    </row>
    <row r="109" spans="1:11" ht="14.25" thickBot="1" thickTop="1">
      <c r="A109" s="142"/>
      <c r="B109" s="82"/>
      <c r="C109" s="66" t="s">
        <v>85</v>
      </c>
      <c r="D109" s="66"/>
      <c r="E109" s="57"/>
      <c r="F109" s="80" t="s">
        <v>104</v>
      </c>
      <c r="G109" s="83">
        <f>E109*'Emission Factors'!O30*1000000</f>
        <v>0</v>
      </c>
      <c r="H109" s="66"/>
      <c r="I109" s="66"/>
      <c r="J109" s="66"/>
      <c r="K109" s="66"/>
    </row>
    <row r="110" spans="1:11" ht="14.25" thickBot="1" thickTop="1">
      <c r="A110" s="142" t="s">
        <v>79</v>
      </c>
      <c r="B110" s="82" t="s">
        <v>54</v>
      </c>
      <c r="C110" s="66" t="s">
        <v>84</v>
      </c>
      <c r="D110" s="66"/>
      <c r="E110" s="57"/>
      <c r="F110" s="80" t="s">
        <v>104</v>
      </c>
      <c r="G110" s="83">
        <f>E110*'Emission Factors'!O25*1000000</f>
        <v>0</v>
      </c>
      <c r="H110" s="66"/>
      <c r="I110" s="66"/>
      <c r="J110" s="66"/>
      <c r="K110" s="66"/>
    </row>
    <row r="111" spans="1:11" ht="14.25" thickBot="1" thickTop="1">
      <c r="A111" s="142"/>
      <c r="B111" s="82"/>
      <c r="C111" s="66" t="s">
        <v>85</v>
      </c>
      <c r="D111" s="66"/>
      <c r="E111" s="57"/>
      <c r="F111" s="80" t="s">
        <v>104</v>
      </c>
      <c r="G111" s="83">
        <f>E111*'Emission Factors'!O25*1000000</f>
        <v>0</v>
      </c>
      <c r="H111" s="66"/>
      <c r="I111" s="66"/>
      <c r="J111" s="66"/>
      <c r="K111" s="66"/>
    </row>
    <row r="112" spans="1:11" ht="14.25" thickBot="1" thickTop="1">
      <c r="A112" s="142" t="s">
        <v>80</v>
      </c>
      <c r="B112" s="82" t="s">
        <v>33</v>
      </c>
      <c r="C112" s="66" t="s">
        <v>203</v>
      </c>
      <c r="D112" s="66"/>
      <c r="E112" s="57"/>
      <c r="F112" s="80" t="s">
        <v>26</v>
      </c>
      <c r="G112" s="143">
        <f>E112*'Emission Factors'!O58</f>
        <v>0</v>
      </c>
      <c r="H112" s="66"/>
      <c r="I112" s="66"/>
      <c r="J112" s="66"/>
      <c r="K112" s="66"/>
    </row>
    <row r="113" spans="1:11" ht="14.25" thickBot="1" thickTop="1">
      <c r="A113" s="142" t="s">
        <v>123</v>
      </c>
      <c r="B113" s="82" t="s">
        <v>201</v>
      </c>
      <c r="C113" s="66"/>
      <c r="D113" s="66"/>
      <c r="E113" s="57"/>
      <c r="F113" s="80" t="s">
        <v>108</v>
      </c>
      <c r="G113" s="143">
        <f>E113*'Emission Factors'!G38</f>
        <v>0</v>
      </c>
      <c r="H113" s="66"/>
      <c r="I113" s="66"/>
      <c r="J113" s="66"/>
      <c r="K113" s="66"/>
    </row>
    <row r="114" spans="1:11" ht="14.25" thickBot="1" thickTop="1">
      <c r="A114" s="92" t="s">
        <v>179</v>
      </c>
      <c r="B114" s="86" t="s">
        <v>202</v>
      </c>
      <c r="C114" s="66"/>
      <c r="D114" s="66"/>
      <c r="E114" s="57"/>
      <c r="F114" s="80" t="s">
        <v>108</v>
      </c>
      <c r="G114" s="112">
        <f>E114*'Emission Factors'!G38</f>
        <v>0</v>
      </c>
      <c r="H114" s="66"/>
      <c r="I114" s="66"/>
      <c r="J114" s="66"/>
      <c r="K114" s="66"/>
    </row>
    <row r="115" spans="1:11" ht="14.25" thickBot="1" thickTop="1">
      <c r="A115" s="142"/>
      <c r="B115" s="144"/>
      <c r="C115" s="80"/>
      <c r="D115" s="80"/>
      <c r="E115" s="145"/>
      <c r="F115" s="80"/>
      <c r="G115" s="146">
        <f>SUM(G108:G114)</f>
        <v>0</v>
      </c>
      <c r="H115" s="145" t="s">
        <v>155</v>
      </c>
      <c r="I115" s="66"/>
      <c r="J115" s="66"/>
      <c r="K115" s="66"/>
    </row>
    <row r="116" spans="1:11" ht="14.25" thickBot="1" thickTop="1">
      <c r="A116" s="92" t="s">
        <v>74</v>
      </c>
      <c r="B116" s="86" t="s">
        <v>158</v>
      </c>
      <c r="C116" s="66"/>
      <c r="D116" s="66"/>
      <c r="E116" s="60"/>
      <c r="F116" s="80"/>
      <c r="G116" s="147">
        <f>IF(G115&gt;0,G115/E116,0)</f>
        <v>0</v>
      </c>
      <c r="H116" s="148" t="s">
        <v>168</v>
      </c>
      <c r="I116" s="66"/>
      <c r="J116" s="66"/>
      <c r="K116" s="66"/>
    </row>
    <row r="117" spans="1:11" ht="17.25" thickBot="1" thickTop="1">
      <c r="A117" s="81" t="s">
        <v>213</v>
      </c>
      <c r="B117" s="139"/>
      <c r="C117" s="66"/>
      <c r="D117" s="67"/>
      <c r="E117" s="140"/>
      <c r="F117" s="80"/>
      <c r="G117" s="80"/>
      <c r="H117" s="66"/>
      <c r="I117" s="66"/>
      <c r="J117" s="66"/>
      <c r="K117" s="66"/>
    </row>
    <row r="118" spans="1:11" ht="17.25" thickBot="1" thickTop="1">
      <c r="A118" s="53"/>
      <c r="B118" s="76"/>
      <c r="C118" s="66"/>
      <c r="D118" s="67"/>
      <c r="E118" s="140"/>
      <c r="F118" s="80"/>
      <c r="G118" s="80"/>
      <c r="H118" s="66"/>
      <c r="I118" s="66"/>
      <c r="J118" s="66"/>
      <c r="K118" s="66"/>
    </row>
    <row r="119" spans="1:11" ht="14.25" thickBot="1" thickTop="1">
      <c r="A119" s="141" t="s">
        <v>78</v>
      </c>
      <c r="B119" s="82" t="s">
        <v>53</v>
      </c>
      <c r="C119" s="66" t="s">
        <v>84</v>
      </c>
      <c r="D119" s="66"/>
      <c r="E119" s="57"/>
      <c r="F119" s="80" t="s">
        <v>104</v>
      </c>
      <c r="G119" s="83">
        <f>E119*'Emission Factors'!O30*1000000</f>
        <v>0</v>
      </c>
      <c r="H119" s="66"/>
      <c r="I119" s="66"/>
      <c r="J119" s="66"/>
      <c r="K119" s="66"/>
    </row>
    <row r="120" spans="1:11" ht="14.25" thickBot="1" thickTop="1">
      <c r="A120" s="142"/>
      <c r="B120" s="82"/>
      <c r="C120" s="66" t="s">
        <v>85</v>
      </c>
      <c r="D120" s="66"/>
      <c r="E120" s="57"/>
      <c r="F120" s="80" t="s">
        <v>104</v>
      </c>
      <c r="G120" s="83">
        <f>E120*'Emission Factors'!O30*1000000</f>
        <v>0</v>
      </c>
      <c r="H120" s="66"/>
      <c r="I120" s="66"/>
      <c r="J120" s="66"/>
      <c r="K120" s="66"/>
    </row>
    <row r="121" spans="1:11" ht="14.25" thickBot="1" thickTop="1">
      <c r="A121" s="142" t="s">
        <v>79</v>
      </c>
      <c r="B121" s="82" t="s">
        <v>54</v>
      </c>
      <c r="C121" s="66" t="s">
        <v>84</v>
      </c>
      <c r="D121" s="66"/>
      <c r="E121" s="57"/>
      <c r="F121" s="80" t="s">
        <v>104</v>
      </c>
      <c r="G121" s="83">
        <f>E121*'Emission Factors'!O25*1000000</f>
        <v>0</v>
      </c>
      <c r="H121" s="66"/>
      <c r="I121" s="66"/>
      <c r="J121" s="66"/>
      <c r="K121" s="66"/>
    </row>
    <row r="122" spans="1:11" ht="14.25" thickBot="1" thickTop="1">
      <c r="A122" s="142"/>
      <c r="B122" s="82"/>
      <c r="C122" s="66" t="s">
        <v>85</v>
      </c>
      <c r="D122" s="66"/>
      <c r="E122" s="57"/>
      <c r="F122" s="80" t="s">
        <v>104</v>
      </c>
      <c r="G122" s="83">
        <f>E122*'Emission Factors'!O25*1000000</f>
        <v>0</v>
      </c>
      <c r="H122" s="66"/>
      <c r="I122" s="66"/>
      <c r="J122" s="66"/>
      <c r="K122" s="66"/>
    </row>
    <row r="123" spans="1:11" ht="14.25" thickBot="1" thickTop="1">
      <c r="A123" s="142" t="s">
        <v>80</v>
      </c>
      <c r="B123" s="82" t="s">
        <v>33</v>
      </c>
      <c r="C123" s="66" t="s">
        <v>203</v>
      </c>
      <c r="D123" s="66"/>
      <c r="E123" s="57"/>
      <c r="F123" s="80" t="s">
        <v>26</v>
      </c>
      <c r="G123" s="143">
        <f>E123*'Emission Factors'!O58</f>
        <v>0</v>
      </c>
      <c r="H123" s="66"/>
      <c r="I123" s="66"/>
      <c r="J123" s="66"/>
      <c r="K123" s="66"/>
    </row>
    <row r="124" spans="1:11" ht="14.25" thickBot="1" thickTop="1">
      <c r="A124" s="142" t="s">
        <v>123</v>
      </c>
      <c r="B124" s="82" t="s">
        <v>201</v>
      </c>
      <c r="C124" s="66"/>
      <c r="D124" s="66"/>
      <c r="E124" s="57"/>
      <c r="F124" s="80" t="s">
        <v>108</v>
      </c>
      <c r="G124" s="143">
        <f>E124*'Emission Factors'!G38</f>
        <v>0</v>
      </c>
      <c r="H124" s="66"/>
      <c r="I124" s="66"/>
      <c r="J124" s="66"/>
      <c r="K124" s="66"/>
    </row>
    <row r="125" spans="1:11" ht="14.25" thickBot="1" thickTop="1">
      <c r="A125" s="92" t="s">
        <v>179</v>
      </c>
      <c r="B125" s="86" t="s">
        <v>202</v>
      </c>
      <c r="C125" s="66"/>
      <c r="D125" s="66"/>
      <c r="E125" s="57"/>
      <c r="F125" s="80" t="s">
        <v>108</v>
      </c>
      <c r="G125" s="112">
        <f>E125*'Emission Factors'!G38</f>
        <v>0</v>
      </c>
      <c r="H125" s="66"/>
      <c r="I125" s="66"/>
      <c r="J125" s="66"/>
      <c r="K125" s="66"/>
    </row>
    <row r="126" spans="1:11" ht="14.25" thickBot="1" thickTop="1">
      <c r="A126" s="142"/>
      <c r="B126" s="144"/>
      <c r="C126" s="80"/>
      <c r="D126" s="80"/>
      <c r="E126" s="145"/>
      <c r="F126" s="80"/>
      <c r="G126" s="146">
        <f>SUM(G119:G125)</f>
        <v>0</v>
      </c>
      <c r="H126" s="145" t="s">
        <v>155</v>
      </c>
      <c r="I126" s="66"/>
      <c r="J126" s="66"/>
      <c r="K126" s="66"/>
    </row>
    <row r="127" spans="1:11" ht="14.25" thickBot="1" thickTop="1">
      <c r="A127" s="92" t="s">
        <v>74</v>
      </c>
      <c r="B127" s="86" t="s">
        <v>158</v>
      </c>
      <c r="C127" s="66"/>
      <c r="D127" s="66"/>
      <c r="E127" s="60"/>
      <c r="F127" s="80"/>
      <c r="G127" s="147">
        <f>IF(G126&gt;0,G126/E127,0)</f>
        <v>0</v>
      </c>
      <c r="H127" s="148" t="s">
        <v>168</v>
      </c>
      <c r="I127" s="66"/>
      <c r="J127" s="66"/>
      <c r="K127" s="66"/>
    </row>
    <row r="128" spans="1:11" ht="17.25" thickBot="1" thickTop="1">
      <c r="A128" s="81" t="s">
        <v>214</v>
      </c>
      <c r="B128" s="139"/>
      <c r="C128" s="66"/>
      <c r="D128" s="67"/>
      <c r="E128" s="140"/>
      <c r="F128" s="80"/>
      <c r="G128" s="80"/>
      <c r="H128" s="66"/>
      <c r="I128" s="66"/>
      <c r="J128" s="66"/>
      <c r="K128" s="66"/>
    </row>
    <row r="129" spans="1:11" ht="17.25" thickBot="1" thickTop="1">
      <c r="A129" s="53"/>
      <c r="B129" s="76"/>
      <c r="C129" s="66"/>
      <c r="D129" s="67"/>
      <c r="E129" s="140"/>
      <c r="F129" s="80"/>
      <c r="G129" s="80"/>
      <c r="H129" s="66"/>
      <c r="I129" s="66"/>
      <c r="J129" s="66"/>
      <c r="K129" s="66"/>
    </row>
    <row r="130" spans="1:11" ht="14.25" thickBot="1" thickTop="1">
      <c r="A130" s="141" t="s">
        <v>78</v>
      </c>
      <c r="B130" s="82" t="s">
        <v>53</v>
      </c>
      <c r="C130" s="66" t="s">
        <v>84</v>
      </c>
      <c r="D130" s="66"/>
      <c r="E130" s="57"/>
      <c r="F130" s="80" t="s">
        <v>104</v>
      </c>
      <c r="G130" s="83">
        <f>E130*'Emission Factors'!O30*1000000</f>
        <v>0</v>
      </c>
      <c r="H130" s="66"/>
      <c r="I130" s="66"/>
      <c r="J130" s="66"/>
      <c r="K130" s="66"/>
    </row>
    <row r="131" spans="1:11" ht="14.25" thickBot="1" thickTop="1">
      <c r="A131" s="142"/>
      <c r="B131" s="82"/>
      <c r="C131" s="66" t="s">
        <v>85</v>
      </c>
      <c r="D131" s="66"/>
      <c r="E131" s="57"/>
      <c r="F131" s="80" t="s">
        <v>104</v>
      </c>
      <c r="G131" s="83">
        <f>E131*'Emission Factors'!O30*1000000</f>
        <v>0</v>
      </c>
      <c r="H131" s="66"/>
      <c r="I131" s="66"/>
      <c r="J131" s="66"/>
      <c r="K131" s="66"/>
    </row>
    <row r="132" spans="1:11" ht="14.25" thickBot="1" thickTop="1">
      <c r="A132" s="142" t="s">
        <v>79</v>
      </c>
      <c r="B132" s="82" t="s">
        <v>54</v>
      </c>
      <c r="C132" s="66" t="s">
        <v>84</v>
      </c>
      <c r="D132" s="66"/>
      <c r="E132" s="57"/>
      <c r="F132" s="80" t="s">
        <v>104</v>
      </c>
      <c r="G132" s="83">
        <f>E132*'Emission Factors'!O25*1000000</f>
        <v>0</v>
      </c>
      <c r="H132" s="66"/>
      <c r="I132" s="66"/>
      <c r="J132" s="66"/>
      <c r="K132" s="66"/>
    </row>
    <row r="133" spans="1:11" ht="14.25" thickBot="1" thickTop="1">
      <c r="A133" s="142"/>
      <c r="B133" s="82"/>
      <c r="C133" s="66" t="s">
        <v>85</v>
      </c>
      <c r="D133" s="66"/>
      <c r="E133" s="57"/>
      <c r="F133" s="80" t="s">
        <v>104</v>
      </c>
      <c r="G133" s="83">
        <f>E133*'Emission Factors'!O25*1000000</f>
        <v>0</v>
      </c>
      <c r="H133" s="66"/>
      <c r="I133" s="66"/>
      <c r="J133" s="66"/>
      <c r="K133" s="66"/>
    </row>
    <row r="134" spans="1:11" ht="14.25" thickBot="1" thickTop="1">
      <c r="A134" s="142" t="s">
        <v>80</v>
      </c>
      <c r="B134" s="82" t="s">
        <v>33</v>
      </c>
      <c r="C134" s="66" t="s">
        <v>203</v>
      </c>
      <c r="D134" s="66"/>
      <c r="E134" s="57"/>
      <c r="F134" s="80" t="s">
        <v>26</v>
      </c>
      <c r="G134" s="143">
        <f>E134*'Emission Factors'!O58</f>
        <v>0</v>
      </c>
      <c r="H134" s="66"/>
      <c r="I134" s="66"/>
      <c r="J134" s="66"/>
      <c r="K134" s="66"/>
    </row>
    <row r="135" spans="1:11" ht="14.25" thickBot="1" thickTop="1">
      <c r="A135" s="142" t="s">
        <v>123</v>
      </c>
      <c r="B135" s="82" t="s">
        <v>201</v>
      </c>
      <c r="C135" s="66"/>
      <c r="D135" s="66"/>
      <c r="E135" s="57"/>
      <c r="F135" s="80" t="s">
        <v>108</v>
      </c>
      <c r="G135" s="143">
        <f>E135*'Emission Factors'!G38</f>
        <v>0</v>
      </c>
      <c r="H135" s="66"/>
      <c r="I135" s="66"/>
      <c r="J135" s="66"/>
      <c r="K135" s="66"/>
    </row>
    <row r="136" spans="1:11" ht="14.25" thickBot="1" thickTop="1">
      <c r="A136" s="92" t="s">
        <v>179</v>
      </c>
      <c r="B136" s="86" t="s">
        <v>202</v>
      </c>
      <c r="C136" s="66"/>
      <c r="D136" s="66"/>
      <c r="E136" s="57"/>
      <c r="F136" s="80" t="s">
        <v>108</v>
      </c>
      <c r="G136" s="112">
        <f>E136*'Emission Factors'!G38</f>
        <v>0</v>
      </c>
      <c r="H136" s="66"/>
      <c r="I136" s="66"/>
      <c r="J136" s="66"/>
      <c r="K136" s="66"/>
    </row>
    <row r="137" spans="1:11" ht="14.25" thickBot="1" thickTop="1">
      <c r="A137" s="142"/>
      <c r="B137" s="144"/>
      <c r="C137" s="80"/>
      <c r="D137" s="80"/>
      <c r="E137" s="145"/>
      <c r="F137" s="80"/>
      <c r="G137" s="146">
        <f>SUM(G130:G136)</f>
        <v>0</v>
      </c>
      <c r="H137" s="145" t="s">
        <v>155</v>
      </c>
      <c r="I137" s="66"/>
      <c r="J137" s="66"/>
      <c r="K137" s="66"/>
    </row>
    <row r="138" spans="1:11" ht="14.25" thickBot="1" thickTop="1">
      <c r="A138" s="92" t="s">
        <v>74</v>
      </c>
      <c r="B138" s="86" t="s">
        <v>158</v>
      </c>
      <c r="C138" s="66"/>
      <c r="D138" s="66"/>
      <c r="E138" s="60"/>
      <c r="F138" s="80"/>
      <c r="G138" s="147">
        <f>IF(G137&gt;0,G137/E138,0)</f>
        <v>0</v>
      </c>
      <c r="H138" s="148" t="s">
        <v>168</v>
      </c>
      <c r="I138" s="66"/>
      <c r="J138" s="66"/>
      <c r="K138" s="66"/>
    </row>
    <row r="139" spans="1:11" ht="17.25" thickBot="1" thickTop="1">
      <c r="A139" s="81" t="s">
        <v>215</v>
      </c>
      <c r="B139" s="139"/>
      <c r="C139" s="66"/>
      <c r="D139" s="67"/>
      <c r="E139" s="140"/>
      <c r="F139" s="80"/>
      <c r="G139" s="80"/>
      <c r="H139" s="66"/>
      <c r="I139" s="66"/>
      <c r="J139" s="66"/>
      <c r="K139" s="66"/>
    </row>
    <row r="140" spans="1:11" ht="17.25" thickBot="1" thickTop="1">
      <c r="A140" s="53"/>
      <c r="B140" s="76"/>
      <c r="C140" s="66"/>
      <c r="D140" s="67"/>
      <c r="E140" s="140"/>
      <c r="F140" s="80"/>
      <c r="G140" s="80"/>
      <c r="H140" s="66"/>
      <c r="I140" s="66"/>
      <c r="J140" s="66"/>
      <c r="K140" s="66"/>
    </row>
    <row r="141" spans="1:11" ht="14.25" thickBot="1" thickTop="1">
      <c r="A141" s="141" t="s">
        <v>78</v>
      </c>
      <c r="B141" s="82" t="s">
        <v>53</v>
      </c>
      <c r="C141" s="66" t="s">
        <v>84</v>
      </c>
      <c r="D141" s="66"/>
      <c r="E141" s="57"/>
      <c r="F141" s="80" t="s">
        <v>104</v>
      </c>
      <c r="G141" s="83">
        <f>E141*'Emission Factors'!O30*1000000</f>
        <v>0</v>
      </c>
      <c r="H141" s="66"/>
      <c r="I141" s="66"/>
      <c r="J141" s="66"/>
      <c r="K141" s="66"/>
    </row>
    <row r="142" spans="1:11" ht="14.25" thickBot="1" thickTop="1">
      <c r="A142" s="142"/>
      <c r="B142" s="82"/>
      <c r="C142" s="66" t="s">
        <v>85</v>
      </c>
      <c r="D142" s="66"/>
      <c r="E142" s="57"/>
      <c r="F142" s="80" t="s">
        <v>104</v>
      </c>
      <c r="G142" s="83">
        <f>E142*'Emission Factors'!O30*1000000</f>
        <v>0</v>
      </c>
      <c r="H142" s="66"/>
      <c r="I142" s="66"/>
      <c r="J142" s="66"/>
      <c r="K142" s="66"/>
    </row>
    <row r="143" spans="1:11" ht="14.25" thickBot="1" thickTop="1">
      <c r="A143" s="142" t="s">
        <v>79</v>
      </c>
      <c r="B143" s="82" t="s">
        <v>54</v>
      </c>
      <c r="C143" s="66" t="s">
        <v>84</v>
      </c>
      <c r="D143" s="66"/>
      <c r="E143" s="57"/>
      <c r="F143" s="80" t="s">
        <v>104</v>
      </c>
      <c r="G143" s="83">
        <f>E143*'Emission Factors'!O25*1000000</f>
        <v>0</v>
      </c>
      <c r="H143" s="66"/>
      <c r="I143" s="66"/>
      <c r="J143" s="66"/>
      <c r="K143" s="66"/>
    </row>
    <row r="144" spans="1:11" ht="14.25" thickBot="1" thickTop="1">
      <c r="A144" s="142"/>
      <c r="B144" s="82"/>
      <c r="C144" s="66" t="s">
        <v>85</v>
      </c>
      <c r="D144" s="66"/>
      <c r="E144" s="57"/>
      <c r="F144" s="80" t="s">
        <v>104</v>
      </c>
      <c r="G144" s="83">
        <f>E144*'Emission Factors'!O25*1000000</f>
        <v>0</v>
      </c>
      <c r="H144" s="66"/>
      <c r="I144" s="66"/>
      <c r="J144" s="66"/>
      <c r="K144" s="66"/>
    </row>
    <row r="145" spans="1:11" ht="14.25" thickBot="1" thickTop="1">
      <c r="A145" s="142" t="s">
        <v>80</v>
      </c>
      <c r="B145" s="82" t="s">
        <v>33</v>
      </c>
      <c r="C145" s="66" t="s">
        <v>203</v>
      </c>
      <c r="D145" s="66"/>
      <c r="E145" s="57"/>
      <c r="F145" s="80" t="s">
        <v>26</v>
      </c>
      <c r="G145" s="143">
        <f>E145*'Emission Factors'!O58</f>
        <v>0</v>
      </c>
      <c r="H145" s="66"/>
      <c r="I145" s="66"/>
      <c r="J145" s="66"/>
      <c r="K145" s="66"/>
    </row>
    <row r="146" spans="1:11" ht="14.25" thickBot="1" thickTop="1">
      <c r="A146" s="142" t="s">
        <v>123</v>
      </c>
      <c r="B146" s="82" t="s">
        <v>201</v>
      </c>
      <c r="C146" s="66"/>
      <c r="D146" s="66"/>
      <c r="E146" s="57"/>
      <c r="F146" s="80" t="s">
        <v>108</v>
      </c>
      <c r="G146" s="143">
        <f>E146*'Emission Factors'!G38</f>
        <v>0</v>
      </c>
      <c r="H146" s="66"/>
      <c r="I146" s="66"/>
      <c r="J146" s="66"/>
      <c r="K146" s="66"/>
    </row>
    <row r="147" spans="1:11" ht="14.25" thickBot="1" thickTop="1">
      <c r="A147" s="92" t="s">
        <v>179</v>
      </c>
      <c r="B147" s="86" t="s">
        <v>202</v>
      </c>
      <c r="C147" s="66"/>
      <c r="D147" s="66"/>
      <c r="E147" s="57"/>
      <c r="F147" s="80" t="s">
        <v>108</v>
      </c>
      <c r="G147" s="112">
        <f>E147*'Emission Factors'!G38</f>
        <v>0</v>
      </c>
      <c r="H147" s="66"/>
      <c r="I147" s="66"/>
      <c r="J147" s="66"/>
      <c r="K147" s="66"/>
    </row>
    <row r="148" spans="1:11" ht="14.25" thickBot="1" thickTop="1">
      <c r="A148" s="142"/>
      <c r="B148" s="144"/>
      <c r="C148" s="80"/>
      <c r="D148" s="80"/>
      <c r="E148" s="145"/>
      <c r="F148" s="80"/>
      <c r="G148" s="146">
        <f>SUM(G141:G147)</f>
        <v>0</v>
      </c>
      <c r="H148" s="145" t="s">
        <v>155</v>
      </c>
      <c r="I148" s="66"/>
      <c r="J148" s="66"/>
      <c r="K148" s="66"/>
    </row>
    <row r="149" spans="1:11" ht="14.25" thickBot="1" thickTop="1">
      <c r="A149" s="92" t="s">
        <v>74</v>
      </c>
      <c r="B149" s="86" t="s">
        <v>158</v>
      </c>
      <c r="C149" s="66"/>
      <c r="D149" s="66"/>
      <c r="E149" s="60"/>
      <c r="F149" s="80"/>
      <c r="G149" s="147">
        <f>IF(G148&gt;0,G148/E149,0)</f>
        <v>0</v>
      </c>
      <c r="H149" s="148" t="s">
        <v>168</v>
      </c>
      <c r="I149" s="66"/>
      <c r="J149" s="66"/>
      <c r="K149" s="66"/>
    </row>
    <row r="150" spans="1:11" ht="17.25" thickBot="1" thickTop="1">
      <c r="A150" s="81" t="s">
        <v>216</v>
      </c>
      <c r="B150" s="139"/>
      <c r="C150" s="66"/>
      <c r="D150" s="67"/>
      <c r="E150" s="140"/>
      <c r="F150" s="80"/>
      <c r="G150" s="80"/>
      <c r="H150" s="66"/>
      <c r="I150" s="66"/>
      <c r="J150" s="66"/>
      <c r="K150" s="66"/>
    </row>
    <row r="151" spans="1:11" ht="17.25" thickBot="1" thickTop="1">
      <c r="A151" s="53"/>
      <c r="B151" s="76"/>
      <c r="C151" s="66"/>
      <c r="D151" s="67"/>
      <c r="E151" s="140"/>
      <c r="F151" s="80"/>
      <c r="G151" s="80"/>
      <c r="H151" s="66"/>
      <c r="I151" s="66"/>
      <c r="J151" s="66"/>
      <c r="K151" s="66"/>
    </row>
    <row r="152" spans="1:11" ht="14.25" thickBot="1" thickTop="1">
      <c r="A152" s="141" t="s">
        <v>78</v>
      </c>
      <c r="B152" s="82" t="s">
        <v>53</v>
      </c>
      <c r="C152" s="66" t="s">
        <v>84</v>
      </c>
      <c r="D152" s="66"/>
      <c r="E152" s="57"/>
      <c r="F152" s="80" t="s">
        <v>104</v>
      </c>
      <c r="G152" s="83">
        <f>E152*'Emission Factors'!O30*1000000</f>
        <v>0</v>
      </c>
      <c r="H152" s="66"/>
      <c r="I152" s="66"/>
      <c r="J152" s="66"/>
      <c r="K152" s="66"/>
    </row>
    <row r="153" spans="1:11" ht="14.25" thickBot="1" thickTop="1">
      <c r="A153" s="142"/>
      <c r="B153" s="82"/>
      <c r="C153" s="66" t="s">
        <v>85</v>
      </c>
      <c r="D153" s="66"/>
      <c r="E153" s="57"/>
      <c r="F153" s="80" t="s">
        <v>104</v>
      </c>
      <c r="G153" s="83">
        <f>E153*'Emission Factors'!O30*1000000</f>
        <v>0</v>
      </c>
      <c r="H153" s="66"/>
      <c r="I153" s="66"/>
      <c r="J153" s="66"/>
      <c r="K153" s="66"/>
    </row>
    <row r="154" spans="1:11" ht="14.25" thickBot="1" thickTop="1">
      <c r="A154" s="142" t="s">
        <v>79</v>
      </c>
      <c r="B154" s="82" t="s">
        <v>54</v>
      </c>
      <c r="C154" s="66" t="s">
        <v>84</v>
      </c>
      <c r="D154" s="66"/>
      <c r="E154" s="57"/>
      <c r="F154" s="80" t="s">
        <v>104</v>
      </c>
      <c r="G154" s="83">
        <f>E154*'Emission Factors'!O25*1000000</f>
        <v>0</v>
      </c>
      <c r="H154" s="66"/>
      <c r="I154" s="66"/>
      <c r="J154" s="66"/>
      <c r="K154" s="66"/>
    </row>
    <row r="155" spans="1:11" ht="14.25" thickBot="1" thickTop="1">
      <c r="A155" s="142"/>
      <c r="B155" s="82"/>
      <c r="C155" s="66" t="s">
        <v>85</v>
      </c>
      <c r="D155" s="66"/>
      <c r="E155" s="57"/>
      <c r="F155" s="80" t="s">
        <v>104</v>
      </c>
      <c r="G155" s="83">
        <f>E155*'Emission Factors'!O25*1000000</f>
        <v>0</v>
      </c>
      <c r="H155" s="66"/>
      <c r="I155" s="66"/>
      <c r="J155" s="66"/>
      <c r="K155" s="66"/>
    </row>
    <row r="156" spans="1:11" ht="14.25" thickBot="1" thickTop="1">
      <c r="A156" s="142" t="s">
        <v>80</v>
      </c>
      <c r="B156" s="82" t="s">
        <v>33</v>
      </c>
      <c r="C156" s="66" t="s">
        <v>203</v>
      </c>
      <c r="D156" s="66"/>
      <c r="E156" s="57"/>
      <c r="F156" s="80" t="s">
        <v>26</v>
      </c>
      <c r="G156" s="143">
        <f>E156*'Emission Factors'!O58</f>
        <v>0</v>
      </c>
      <c r="H156" s="66"/>
      <c r="I156" s="66"/>
      <c r="J156" s="66"/>
      <c r="K156" s="66"/>
    </row>
    <row r="157" spans="1:11" ht="14.25" thickBot="1" thickTop="1">
      <c r="A157" s="142" t="s">
        <v>123</v>
      </c>
      <c r="B157" s="82" t="s">
        <v>201</v>
      </c>
      <c r="C157" s="66"/>
      <c r="D157" s="66"/>
      <c r="E157" s="57"/>
      <c r="F157" s="80" t="s">
        <v>108</v>
      </c>
      <c r="G157" s="143">
        <f>E157*'Emission Factors'!G38</f>
        <v>0</v>
      </c>
      <c r="H157" s="66"/>
      <c r="I157" s="66"/>
      <c r="J157" s="66"/>
      <c r="K157" s="66"/>
    </row>
    <row r="158" spans="1:11" ht="14.25" thickBot="1" thickTop="1">
      <c r="A158" s="92" t="s">
        <v>179</v>
      </c>
      <c r="B158" s="86" t="s">
        <v>202</v>
      </c>
      <c r="C158" s="66"/>
      <c r="D158" s="66"/>
      <c r="E158" s="57"/>
      <c r="F158" s="80" t="s">
        <v>108</v>
      </c>
      <c r="G158" s="112">
        <f>E158*'Emission Factors'!G38</f>
        <v>0</v>
      </c>
      <c r="H158" s="66"/>
      <c r="I158" s="66"/>
      <c r="J158" s="66"/>
      <c r="K158" s="66"/>
    </row>
    <row r="159" spans="1:11" ht="14.25" thickBot="1" thickTop="1">
      <c r="A159" s="142"/>
      <c r="B159" s="144"/>
      <c r="C159" s="80"/>
      <c r="D159" s="80"/>
      <c r="E159" s="145"/>
      <c r="F159" s="80"/>
      <c r="G159" s="146">
        <f>SUM(G152:G158)</f>
        <v>0</v>
      </c>
      <c r="H159" s="145" t="s">
        <v>155</v>
      </c>
      <c r="I159" s="66"/>
      <c r="J159" s="66"/>
      <c r="K159" s="66"/>
    </row>
    <row r="160" spans="1:11" ht="14.25" thickBot="1" thickTop="1">
      <c r="A160" s="92" t="s">
        <v>74</v>
      </c>
      <c r="B160" s="86" t="s">
        <v>158</v>
      </c>
      <c r="C160" s="66"/>
      <c r="D160" s="66"/>
      <c r="E160" s="60"/>
      <c r="F160" s="80"/>
      <c r="G160" s="147">
        <f>IF(G159&gt;0,G159/E160,0)</f>
        <v>0</v>
      </c>
      <c r="H160" s="148" t="s">
        <v>168</v>
      </c>
      <c r="I160" s="66"/>
      <c r="J160" s="66"/>
      <c r="K160" s="66"/>
    </row>
    <row r="161" spans="1:11" ht="17.25" thickBot="1" thickTop="1">
      <c r="A161" s="81" t="s">
        <v>217</v>
      </c>
      <c r="B161" s="139"/>
      <c r="C161" s="66"/>
      <c r="D161" s="67"/>
      <c r="E161" s="140"/>
      <c r="F161" s="80"/>
      <c r="G161" s="80"/>
      <c r="H161" s="66"/>
      <c r="I161" s="66"/>
      <c r="J161" s="66"/>
      <c r="K161" s="66"/>
    </row>
    <row r="162" spans="1:11" ht="17.25" thickBot="1" thickTop="1">
      <c r="A162" s="53"/>
      <c r="B162" s="76"/>
      <c r="C162" s="66"/>
      <c r="D162" s="67"/>
      <c r="E162" s="140"/>
      <c r="F162" s="80"/>
      <c r="G162" s="80"/>
      <c r="H162" s="66"/>
      <c r="I162" s="66"/>
      <c r="J162" s="66"/>
      <c r="K162" s="66"/>
    </row>
    <row r="163" spans="1:11" ht="14.25" thickBot="1" thickTop="1">
      <c r="A163" s="141" t="s">
        <v>78</v>
      </c>
      <c r="B163" s="82" t="s">
        <v>53</v>
      </c>
      <c r="C163" s="66" t="s">
        <v>84</v>
      </c>
      <c r="D163" s="66"/>
      <c r="E163" s="57"/>
      <c r="F163" s="80" t="s">
        <v>104</v>
      </c>
      <c r="G163" s="83">
        <f>E163*'Emission Factors'!O30*1000000</f>
        <v>0</v>
      </c>
      <c r="H163" s="66"/>
      <c r="I163" s="66"/>
      <c r="J163" s="66"/>
      <c r="K163" s="66"/>
    </row>
    <row r="164" spans="1:11" ht="14.25" thickBot="1" thickTop="1">
      <c r="A164" s="142"/>
      <c r="B164" s="82"/>
      <c r="C164" s="66" t="s">
        <v>85</v>
      </c>
      <c r="D164" s="66"/>
      <c r="E164" s="57"/>
      <c r="F164" s="80" t="s">
        <v>104</v>
      </c>
      <c r="G164" s="83">
        <f>E164*'Emission Factors'!O30*1000000</f>
        <v>0</v>
      </c>
      <c r="H164" s="66"/>
      <c r="I164" s="66"/>
      <c r="J164" s="66"/>
      <c r="K164" s="66"/>
    </row>
    <row r="165" spans="1:11" ht="14.25" thickBot="1" thickTop="1">
      <c r="A165" s="142" t="s">
        <v>79</v>
      </c>
      <c r="B165" s="82" t="s">
        <v>54</v>
      </c>
      <c r="C165" s="66" t="s">
        <v>84</v>
      </c>
      <c r="D165" s="66"/>
      <c r="E165" s="57"/>
      <c r="F165" s="80" t="s">
        <v>104</v>
      </c>
      <c r="G165" s="83">
        <f>E165*'Emission Factors'!O25*1000000</f>
        <v>0</v>
      </c>
      <c r="H165" s="66"/>
      <c r="I165" s="66"/>
      <c r="J165" s="66"/>
      <c r="K165" s="66"/>
    </row>
    <row r="166" spans="1:11" ht="14.25" thickBot="1" thickTop="1">
      <c r="A166" s="142"/>
      <c r="B166" s="82"/>
      <c r="C166" s="66" t="s">
        <v>85</v>
      </c>
      <c r="D166" s="66"/>
      <c r="E166" s="57"/>
      <c r="F166" s="80" t="s">
        <v>104</v>
      </c>
      <c r="G166" s="83">
        <f>E166*'Emission Factors'!O25*1000000</f>
        <v>0</v>
      </c>
      <c r="H166" s="66"/>
      <c r="I166" s="66"/>
      <c r="J166" s="66"/>
      <c r="K166" s="66"/>
    </row>
    <row r="167" spans="1:11" ht="14.25" thickBot="1" thickTop="1">
      <c r="A167" s="142" t="s">
        <v>80</v>
      </c>
      <c r="B167" s="82" t="s">
        <v>33</v>
      </c>
      <c r="C167" s="66" t="s">
        <v>203</v>
      </c>
      <c r="D167" s="66"/>
      <c r="E167" s="57"/>
      <c r="F167" s="80" t="s">
        <v>26</v>
      </c>
      <c r="G167" s="143">
        <f>E167*'Emission Factors'!O58</f>
        <v>0</v>
      </c>
      <c r="H167" s="66"/>
      <c r="I167" s="66"/>
      <c r="J167" s="66"/>
      <c r="K167" s="66"/>
    </row>
    <row r="168" spans="1:11" ht="14.25" thickBot="1" thickTop="1">
      <c r="A168" s="142" t="s">
        <v>123</v>
      </c>
      <c r="B168" s="82" t="s">
        <v>201</v>
      </c>
      <c r="C168" s="66"/>
      <c r="D168" s="66"/>
      <c r="E168" s="57"/>
      <c r="F168" s="80" t="s">
        <v>108</v>
      </c>
      <c r="G168" s="143">
        <f>E168*'Emission Factors'!G38</f>
        <v>0</v>
      </c>
      <c r="H168" s="66"/>
      <c r="I168" s="66"/>
      <c r="J168" s="66"/>
      <c r="K168" s="66"/>
    </row>
    <row r="169" spans="1:11" ht="14.25" thickBot="1" thickTop="1">
      <c r="A169" s="92" t="s">
        <v>179</v>
      </c>
      <c r="B169" s="86" t="s">
        <v>202</v>
      </c>
      <c r="C169" s="66"/>
      <c r="D169" s="66"/>
      <c r="E169" s="57"/>
      <c r="F169" s="80" t="s">
        <v>108</v>
      </c>
      <c r="G169" s="112">
        <f>E169*'Emission Factors'!G38</f>
        <v>0</v>
      </c>
      <c r="H169" s="66"/>
      <c r="I169" s="66"/>
      <c r="J169" s="66"/>
      <c r="K169" s="66"/>
    </row>
    <row r="170" spans="1:11" ht="14.25" thickBot="1" thickTop="1">
      <c r="A170" s="142"/>
      <c r="B170" s="144"/>
      <c r="C170" s="80"/>
      <c r="D170" s="80"/>
      <c r="E170" s="145"/>
      <c r="F170" s="80"/>
      <c r="G170" s="146">
        <f>SUM(G163:G169)</f>
        <v>0</v>
      </c>
      <c r="H170" s="145" t="s">
        <v>155</v>
      </c>
      <c r="I170" s="66"/>
      <c r="J170" s="66"/>
      <c r="K170" s="66"/>
    </row>
    <row r="171" spans="1:11" ht="14.25" thickBot="1" thickTop="1">
      <c r="A171" s="92" t="s">
        <v>74</v>
      </c>
      <c r="B171" s="86" t="s">
        <v>158</v>
      </c>
      <c r="C171" s="66"/>
      <c r="D171" s="66"/>
      <c r="E171" s="60"/>
      <c r="F171" s="80"/>
      <c r="G171" s="147">
        <f>IF(G170&gt;0,G170/E171,0)</f>
        <v>0</v>
      </c>
      <c r="H171" s="148" t="s">
        <v>168</v>
      </c>
      <c r="I171" s="66"/>
      <c r="J171" s="66"/>
      <c r="K171" s="66"/>
    </row>
    <row r="172" spans="1:11" ht="13.5" thickTop="1">
      <c r="A172" s="92"/>
      <c r="B172" s="86"/>
      <c r="C172" s="66"/>
      <c r="D172" s="66"/>
      <c r="E172" s="149"/>
      <c r="F172" s="80"/>
      <c r="G172" s="85"/>
      <c r="H172" s="148"/>
      <c r="I172" s="66"/>
      <c r="J172" s="66"/>
      <c r="K172" s="66"/>
    </row>
    <row r="173" spans="1:11" ht="15.75">
      <c r="A173" s="67"/>
      <c r="B173" s="94" t="s">
        <v>156</v>
      </c>
      <c r="C173" s="95"/>
      <c r="D173" s="96"/>
      <c r="E173" s="97"/>
      <c r="F173" s="90"/>
      <c r="G173" s="98"/>
      <c r="H173" s="67"/>
      <c r="I173" s="66"/>
      <c r="J173" s="66"/>
      <c r="K173" s="66"/>
    </row>
    <row r="174" spans="1:11" ht="16.5" thickBot="1">
      <c r="A174" s="67"/>
      <c r="B174" s="94"/>
      <c r="C174" s="95"/>
      <c r="D174" s="96"/>
      <c r="E174" s="97"/>
      <c r="F174" s="90"/>
      <c r="G174" s="98"/>
      <c r="H174" s="67"/>
      <c r="I174" s="66"/>
      <c r="J174" s="66"/>
      <c r="K174" s="66"/>
    </row>
    <row r="175" spans="1:11" ht="17.25" thickBot="1" thickTop="1">
      <c r="A175" s="67"/>
      <c r="B175" s="99" t="s">
        <v>164</v>
      </c>
      <c r="C175" s="100" t="s">
        <v>221</v>
      </c>
      <c r="D175" s="96"/>
      <c r="E175" s="97"/>
      <c r="F175" s="90"/>
      <c r="G175" s="91">
        <f>E17+E28+E39+E50+E61+E72+E83+E94+E105+E116+E127+E138+E149+E160+E171</f>
        <v>0</v>
      </c>
      <c r="H175" s="67"/>
      <c r="I175" s="66"/>
      <c r="J175" s="66"/>
      <c r="K175" s="66"/>
    </row>
    <row r="176" spans="1:11" ht="17.25" thickBot="1" thickTop="1">
      <c r="A176" s="67"/>
      <c r="B176" s="99" t="s">
        <v>164</v>
      </c>
      <c r="C176" s="100" t="s">
        <v>157</v>
      </c>
      <c r="D176" s="96"/>
      <c r="E176" s="97"/>
      <c r="F176" s="90"/>
      <c r="G176" s="91">
        <f>G16+G27+G38+G49+G60+G71+G82+G93+G104+G115+G126+G137+G148+G159+G170</f>
        <v>0</v>
      </c>
      <c r="H176" s="101" t="s">
        <v>39</v>
      </c>
      <c r="I176" s="66"/>
      <c r="J176" s="66"/>
      <c r="K176" s="66"/>
    </row>
    <row r="177" spans="1:11" ht="17.25" thickBot="1" thickTop="1">
      <c r="A177" s="67"/>
      <c r="B177" s="99" t="s">
        <v>164</v>
      </c>
      <c r="C177" s="100" t="s">
        <v>159</v>
      </c>
      <c r="D177" s="96"/>
      <c r="E177" s="97"/>
      <c r="F177" s="90"/>
      <c r="G177" s="91">
        <f>IF(E17&gt;0,G176/E17,0)</f>
        <v>0</v>
      </c>
      <c r="H177" s="101" t="s">
        <v>168</v>
      </c>
      <c r="I177" s="66"/>
      <c r="J177" s="66"/>
      <c r="K177" s="66"/>
    </row>
    <row r="178" spans="1:11" ht="17.25" thickBot="1" thickTop="1">
      <c r="A178" s="67"/>
      <c r="B178" s="99" t="s">
        <v>164</v>
      </c>
      <c r="C178" s="100" t="s">
        <v>165</v>
      </c>
      <c r="D178" s="96"/>
      <c r="E178" s="97"/>
      <c r="F178" s="90"/>
      <c r="G178" s="91">
        <f>G15+G26+G37+G48+G59+G70+G81+G92+G103+G114+G125+G136+G147+G158+G169</f>
        <v>0</v>
      </c>
      <c r="H178" s="101" t="s">
        <v>39</v>
      </c>
      <c r="I178" s="77"/>
      <c r="J178" s="66"/>
      <c r="K178" s="66"/>
    </row>
    <row r="179" spans="1:11" ht="17.25" thickBot="1" thickTop="1">
      <c r="A179" s="67"/>
      <c r="B179" s="99" t="s">
        <v>164</v>
      </c>
      <c r="C179" s="100" t="s">
        <v>160</v>
      </c>
      <c r="D179" s="96"/>
      <c r="E179" s="97"/>
      <c r="F179" s="90"/>
      <c r="G179" s="91">
        <f>IF(G178&gt;0,G178/G176*100,0)</f>
        <v>0</v>
      </c>
      <c r="H179" s="101" t="s">
        <v>169</v>
      </c>
      <c r="I179" s="77"/>
      <c r="J179" s="66"/>
      <c r="K179" s="66"/>
    </row>
    <row r="180" spans="1:11" ht="17.25" thickBot="1" thickTop="1">
      <c r="A180" s="67"/>
      <c r="B180" s="99" t="s">
        <v>164</v>
      </c>
      <c r="C180" s="100" t="s">
        <v>166</v>
      </c>
      <c r="D180" s="96"/>
      <c r="E180" s="97"/>
      <c r="F180" s="90"/>
      <c r="G180" s="91">
        <f>G9+G11+G20+G22+G31+G33+G42+G44+G53+G55+G64+G66+G75+G77+G86+G88+G97+G99+G108+G110+G119+G121+G130+G132+G141+G143+G152+G154+G163+G165</f>
        <v>0</v>
      </c>
      <c r="H180" s="101" t="s">
        <v>39</v>
      </c>
      <c r="I180" s="77"/>
      <c r="J180" s="66"/>
      <c r="K180" s="66"/>
    </row>
    <row r="181" spans="1:11" ht="17.25" thickBot="1" thickTop="1">
      <c r="A181" s="67"/>
      <c r="B181" s="99" t="s">
        <v>164</v>
      </c>
      <c r="C181" s="100" t="s">
        <v>161</v>
      </c>
      <c r="D181" s="96"/>
      <c r="E181" s="97"/>
      <c r="F181" s="90"/>
      <c r="G181" s="91">
        <f>IF(G176&gt;0,G180/G176*100,0)</f>
        <v>0</v>
      </c>
      <c r="H181" s="101" t="s">
        <v>169</v>
      </c>
      <c r="I181" s="77"/>
      <c r="J181" s="66"/>
      <c r="K181" s="66"/>
    </row>
    <row r="182" spans="1:11" ht="17.25" thickBot="1" thickTop="1">
      <c r="A182" s="67"/>
      <c r="B182" s="99" t="s">
        <v>164</v>
      </c>
      <c r="C182" s="100" t="s">
        <v>167</v>
      </c>
      <c r="D182" s="96"/>
      <c r="E182" s="97"/>
      <c r="F182" s="90"/>
      <c r="G182" s="91">
        <f>G10+G12+G21+G23+G32+G34+G43+G45+G54+G56+G65+G67+G76+G78+G87+G89+G98+G100+G109+G111+G120+G122+G131+G133+G142+G144+G153+G155+G164+G166</f>
        <v>0</v>
      </c>
      <c r="H182" s="101" t="s">
        <v>39</v>
      </c>
      <c r="I182" s="77"/>
      <c r="J182" s="66"/>
      <c r="K182" s="66"/>
    </row>
    <row r="183" spans="1:11" ht="17.25" thickBot="1" thickTop="1">
      <c r="A183" s="67"/>
      <c r="B183" s="99" t="s">
        <v>164</v>
      </c>
      <c r="C183" s="100" t="s">
        <v>162</v>
      </c>
      <c r="D183" s="96"/>
      <c r="E183" s="97"/>
      <c r="F183" s="90"/>
      <c r="G183" s="91">
        <f>IF(G176&gt;0,G182/G176*100,0)</f>
        <v>0</v>
      </c>
      <c r="H183" s="101" t="s">
        <v>169</v>
      </c>
      <c r="I183" s="77"/>
      <c r="J183" s="66"/>
      <c r="K183" s="66"/>
    </row>
    <row r="184" spans="1:11" ht="17.25" thickBot="1" thickTop="1">
      <c r="A184" s="67"/>
      <c r="B184" s="99" t="s">
        <v>164</v>
      </c>
      <c r="C184" s="100" t="s">
        <v>222</v>
      </c>
      <c r="D184" s="96"/>
      <c r="E184" s="97"/>
      <c r="F184" s="90"/>
      <c r="G184" s="91">
        <f>G14+G25+G36+G47+G58+G69+G80+G91+G102+G113+G124+G135+G146+G157+G168</f>
        <v>0</v>
      </c>
      <c r="H184" s="101"/>
      <c r="I184" s="77"/>
      <c r="J184" s="66"/>
      <c r="K184" s="66"/>
    </row>
    <row r="185" spans="1:11" ht="17.25" thickBot="1" thickTop="1">
      <c r="A185" s="67"/>
      <c r="B185" s="99" t="s">
        <v>164</v>
      </c>
      <c r="C185" s="100" t="s">
        <v>223</v>
      </c>
      <c r="D185" s="96"/>
      <c r="E185" s="97"/>
      <c r="F185" s="90"/>
      <c r="G185" s="91">
        <f>IF(G176&gt;0,G184/G176*100,0)</f>
        <v>0</v>
      </c>
      <c r="H185" s="101"/>
      <c r="I185" s="77"/>
      <c r="J185" s="66"/>
      <c r="K185" s="66"/>
    </row>
    <row r="186" spans="1:11" ht="17.25" thickBot="1" thickTop="1">
      <c r="A186" s="67"/>
      <c r="B186" s="99" t="s">
        <v>164</v>
      </c>
      <c r="C186" s="100" t="s">
        <v>171</v>
      </c>
      <c r="D186" s="96"/>
      <c r="E186" s="97"/>
      <c r="F186" s="90"/>
      <c r="G186" s="91">
        <f>G13+G24+G35+G46+G57+G68+G79+G90+G101+G112+G123+G134+G145+G156+G167</f>
        <v>0</v>
      </c>
      <c r="H186" s="101" t="s">
        <v>39</v>
      </c>
      <c r="I186" s="77"/>
      <c r="J186" s="66"/>
      <c r="K186" s="66"/>
    </row>
    <row r="187" spans="1:11" ht="17.25" thickBot="1" thickTop="1">
      <c r="A187" s="67"/>
      <c r="B187" s="99" t="s">
        <v>164</v>
      </c>
      <c r="C187" s="100" t="s">
        <v>163</v>
      </c>
      <c r="D187" s="96"/>
      <c r="E187" s="97"/>
      <c r="F187" s="90"/>
      <c r="G187" s="91">
        <f>IF(G176&gt;0,G186/G176*100,0)</f>
        <v>0</v>
      </c>
      <c r="H187" s="101" t="s">
        <v>169</v>
      </c>
      <c r="I187" s="77"/>
      <c r="J187" s="66"/>
      <c r="K187" s="66"/>
    </row>
    <row r="188" spans="1:11" ht="16.5" thickTop="1">
      <c r="A188" s="67"/>
      <c r="B188" s="94"/>
      <c r="C188" s="95"/>
      <c r="D188" s="96"/>
      <c r="E188" s="97"/>
      <c r="F188" s="90"/>
      <c r="G188" s="98"/>
      <c r="H188" s="67"/>
      <c r="I188" s="77"/>
      <c r="J188" s="66"/>
      <c r="K188" s="66"/>
    </row>
    <row r="189" spans="1:11" ht="13.5" thickBot="1">
      <c r="A189" s="67"/>
      <c r="B189" s="86"/>
      <c r="C189" s="66"/>
      <c r="D189" s="66"/>
      <c r="E189" s="84"/>
      <c r="F189" s="80"/>
      <c r="G189" s="84"/>
      <c r="H189" s="66"/>
      <c r="I189" s="77"/>
      <c r="J189" s="66"/>
      <c r="K189" s="66"/>
    </row>
    <row r="190" spans="1:11" ht="19.5" thickBot="1" thickTop="1">
      <c r="A190" s="138" t="s">
        <v>220</v>
      </c>
      <c r="B190" s="139"/>
      <c r="C190" s="66"/>
      <c r="D190" s="66" t="s">
        <v>126</v>
      </c>
      <c r="E190" s="57"/>
      <c r="F190" s="80" t="s">
        <v>133</v>
      </c>
      <c r="G190" s="84"/>
      <c r="H190" s="66"/>
      <c r="I190" s="77"/>
      <c r="J190" s="66"/>
      <c r="K190" s="66"/>
    </row>
    <row r="191" spans="1:11" ht="14.25" thickBot="1" thickTop="1">
      <c r="A191" s="67" t="s">
        <v>74</v>
      </c>
      <c r="B191" s="81" t="s">
        <v>178</v>
      </c>
      <c r="C191" s="66"/>
      <c r="D191" s="66"/>
      <c r="E191" s="84"/>
      <c r="F191" s="80"/>
      <c r="G191" s="84"/>
      <c r="H191" s="66"/>
      <c r="I191" s="77"/>
      <c r="J191" s="66"/>
      <c r="K191" s="66"/>
    </row>
    <row r="192" spans="1:11" ht="14.25" thickBot="1" thickTop="1">
      <c r="A192" s="67"/>
      <c r="B192" s="82" t="s">
        <v>53</v>
      </c>
      <c r="C192" s="66"/>
      <c r="D192" s="66"/>
      <c r="E192" s="57"/>
      <c r="F192" s="66" t="s">
        <v>6</v>
      </c>
      <c r="G192" s="83">
        <f>E192*'Emission Factors'!O30</f>
        <v>0</v>
      </c>
      <c r="H192" s="103"/>
      <c r="I192" s="77"/>
      <c r="J192" s="66"/>
      <c r="K192" s="66"/>
    </row>
    <row r="193" spans="1:11" ht="14.25" thickBot="1" thickTop="1">
      <c r="A193" s="67"/>
      <c r="B193" s="82" t="s">
        <v>170</v>
      </c>
      <c r="C193" s="66"/>
      <c r="D193" s="66"/>
      <c r="E193" s="57"/>
      <c r="F193" s="66" t="s">
        <v>6</v>
      </c>
      <c r="G193" s="83">
        <f>E193*'Emission Factors'!O25</f>
        <v>0</v>
      </c>
      <c r="H193" s="103"/>
      <c r="I193" s="66"/>
      <c r="J193" s="66"/>
      <c r="K193" s="66"/>
    </row>
    <row r="194" spans="1:11" ht="14.25" thickBot="1" thickTop="1">
      <c r="A194" s="67"/>
      <c r="B194" s="82" t="s">
        <v>55</v>
      </c>
      <c r="C194" s="66"/>
      <c r="D194" s="66"/>
      <c r="E194" s="57"/>
      <c r="F194" s="66" t="s">
        <v>6</v>
      </c>
      <c r="G194" s="83">
        <f>E194*'Emission Factors'!O26</f>
        <v>0</v>
      </c>
      <c r="H194" s="103"/>
      <c r="I194" s="66"/>
      <c r="J194" s="66"/>
      <c r="K194" s="66"/>
    </row>
    <row r="195" spans="1:11" ht="14.25" thickBot="1" thickTop="1">
      <c r="A195" s="67"/>
      <c r="B195" s="82" t="s">
        <v>56</v>
      </c>
      <c r="C195" s="66"/>
      <c r="D195" s="66"/>
      <c r="E195" s="57"/>
      <c r="F195" s="66" t="s">
        <v>58</v>
      </c>
      <c r="G195" s="83">
        <f>E195*'Emission Factors'!O37</f>
        <v>0</v>
      </c>
      <c r="H195" s="103"/>
      <c r="I195" s="66"/>
      <c r="J195" s="66"/>
      <c r="K195" s="66"/>
    </row>
    <row r="196" spans="1:11" ht="13.5" thickTop="1">
      <c r="A196" s="67"/>
      <c r="B196" s="66"/>
      <c r="C196" s="66"/>
      <c r="D196" s="66"/>
      <c r="E196" s="104"/>
      <c r="F196" s="66"/>
      <c r="G196" s="105">
        <f>G192+G193+G195</f>
        <v>0</v>
      </c>
      <c r="H196" s="106" t="s">
        <v>227</v>
      </c>
      <c r="I196" s="66"/>
      <c r="J196" s="66"/>
      <c r="K196" s="66"/>
    </row>
    <row r="197" spans="1:11" ht="13.5" thickBot="1">
      <c r="A197" s="67" t="s">
        <v>75</v>
      </c>
      <c r="B197" s="81" t="s">
        <v>57</v>
      </c>
      <c r="C197" s="66"/>
      <c r="D197" s="66"/>
      <c r="E197" s="107"/>
      <c r="F197" s="108"/>
      <c r="G197" s="104"/>
      <c r="H197" s="103"/>
      <c r="I197" s="66"/>
      <c r="J197" s="66"/>
      <c r="K197" s="66"/>
    </row>
    <row r="198" spans="1:11" ht="14.25" thickBot="1" thickTop="1">
      <c r="A198" s="67"/>
      <c r="B198" s="86" t="s">
        <v>59</v>
      </c>
      <c r="C198" s="66"/>
      <c r="D198" s="66"/>
      <c r="E198" s="57"/>
      <c r="F198" s="66" t="s">
        <v>60</v>
      </c>
      <c r="G198" s="109">
        <f>E198*'Emission Factors'!O19</f>
        <v>0</v>
      </c>
      <c r="H198" s="110"/>
      <c r="I198" s="66"/>
      <c r="J198" s="66"/>
      <c r="K198" s="66"/>
    </row>
    <row r="199" spans="1:11" ht="14.25" thickBot="1" thickTop="1">
      <c r="A199" s="67"/>
      <c r="B199" s="86" t="s">
        <v>110</v>
      </c>
      <c r="C199" s="66"/>
      <c r="D199" s="66" t="s">
        <v>21</v>
      </c>
      <c r="E199" s="57"/>
      <c r="F199" s="66" t="s">
        <v>58</v>
      </c>
      <c r="G199" s="109">
        <f>E199*'Emission Factors'!O9</f>
        <v>0</v>
      </c>
      <c r="H199" s="110"/>
      <c r="I199" s="66"/>
      <c r="J199" s="66"/>
      <c r="K199" s="66"/>
    </row>
    <row r="200" spans="1:11" ht="14.25" thickBot="1" thickTop="1">
      <c r="A200" s="67"/>
      <c r="B200" s="66"/>
      <c r="C200" s="66"/>
      <c r="D200" s="66" t="s">
        <v>23</v>
      </c>
      <c r="E200" s="57"/>
      <c r="F200" s="66" t="s">
        <v>58</v>
      </c>
      <c r="G200" s="109">
        <f>E200*'Emission Factors'!O8</f>
        <v>0</v>
      </c>
      <c r="H200" s="110"/>
      <c r="I200" s="66"/>
      <c r="J200" s="66"/>
      <c r="K200" s="66"/>
    </row>
    <row r="201" spans="1:11" ht="14.25" thickBot="1" thickTop="1">
      <c r="A201" s="67"/>
      <c r="B201" s="111" t="s">
        <v>111</v>
      </c>
      <c r="C201" s="66"/>
      <c r="D201" s="66" t="s">
        <v>0</v>
      </c>
      <c r="E201" s="61"/>
      <c r="F201" s="66" t="s">
        <v>58</v>
      </c>
      <c r="G201" s="112">
        <f>E201*'Emission Factors'!O7</f>
        <v>0</v>
      </c>
      <c r="H201" s="110"/>
      <c r="I201" s="66"/>
      <c r="J201" s="66"/>
      <c r="K201" s="66"/>
    </row>
    <row r="202" spans="1:11" ht="13.5" thickBot="1">
      <c r="A202" s="67"/>
      <c r="B202" s="114" t="s">
        <v>112</v>
      </c>
      <c r="C202" s="115"/>
      <c r="D202" s="115" t="s">
        <v>113</v>
      </c>
      <c r="E202" s="63"/>
      <c r="F202" s="115" t="s">
        <v>60</v>
      </c>
      <c r="G202" s="116">
        <f>E202*'Emission Factors'!O20</f>
        <v>0</v>
      </c>
      <c r="H202" s="106"/>
      <c r="I202" s="66"/>
      <c r="J202" s="66"/>
      <c r="K202" s="66"/>
    </row>
    <row r="203" spans="1:11" ht="14.25" thickBot="1" thickTop="1">
      <c r="A203" s="67"/>
      <c r="B203" s="119"/>
      <c r="C203" s="120"/>
      <c r="D203" s="120" t="s">
        <v>114</v>
      </c>
      <c r="E203" s="65"/>
      <c r="F203" s="120" t="s">
        <v>60</v>
      </c>
      <c r="G203" s="121">
        <f>E203*'Emission Factors'!O21</f>
        <v>0</v>
      </c>
      <c r="H203" s="106"/>
      <c r="I203" s="66"/>
      <c r="J203" s="66"/>
      <c r="K203" s="66"/>
    </row>
    <row r="204" spans="1:11" ht="12.75">
      <c r="A204" s="67"/>
      <c r="B204" s="66"/>
      <c r="C204" s="66"/>
      <c r="D204" s="66"/>
      <c r="E204" s="84"/>
      <c r="F204" s="66"/>
      <c r="G204" s="105">
        <f>SUM(G198:G202)</f>
        <v>0</v>
      </c>
      <c r="H204" s="106" t="s">
        <v>94</v>
      </c>
      <c r="I204" s="66"/>
      <c r="J204" s="66"/>
      <c r="K204" s="66"/>
    </row>
    <row r="205" spans="1:11" ht="13.5" thickBot="1">
      <c r="A205" s="67" t="s">
        <v>82</v>
      </c>
      <c r="B205" s="81" t="s">
        <v>61</v>
      </c>
      <c r="C205" s="66"/>
      <c r="D205" s="66"/>
      <c r="E205" s="104"/>
      <c r="F205" s="66"/>
      <c r="G205" s="104"/>
      <c r="H205" s="103"/>
      <c r="I205" s="66"/>
      <c r="J205" s="66"/>
      <c r="K205" s="66"/>
    </row>
    <row r="206" spans="1:11" ht="14.25" thickBot="1" thickTop="1">
      <c r="A206" s="67"/>
      <c r="B206" s="86" t="s">
        <v>66</v>
      </c>
      <c r="C206" s="66"/>
      <c r="D206" s="66"/>
      <c r="E206" s="57"/>
      <c r="F206" s="66" t="s">
        <v>26</v>
      </c>
      <c r="G206" s="87">
        <f>E206*'Emission Factors'!O58</f>
        <v>0</v>
      </c>
      <c r="H206" s="103" t="s">
        <v>95</v>
      </c>
      <c r="I206" s="66"/>
      <c r="J206" s="66"/>
      <c r="K206" s="66"/>
    </row>
    <row r="207" spans="1:11" ht="14.25" thickBot="1" thickTop="1">
      <c r="A207" s="67" t="s">
        <v>76</v>
      </c>
      <c r="B207" s="81" t="s">
        <v>83</v>
      </c>
      <c r="C207" s="66"/>
      <c r="D207" s="66"/>
      <c r="E207" s="104"/>
      <c r="F207" s="66"/>
      <c r="G207" s="104"/>
      <c r="H207" s="66"/>
      <c r="I207" s="66"/>
      <c r="J207" s="66"/>
      <c r="K207" s="66"/>
    </row>
    <row r="208" spans="1:11" ht="14.25" thickBot="1" thickTop="1">
      <c r="A208" s="67"/>
      <c r="B208" s="86" t="s">
        <v>83</v>
      </c>
      <c r="C208" s="66"/>
      <c r="D208" s="66"/>
      <c r="E208" s="58"/>
      <c r="F208" s="66" t="s">
        <v>6</v>
      </c>
      <c r="G208" s="87">
        <f>E208*'Emission Factors'!O25</f>
        <v>0</v>
      </c>
      <c r="H208" s="66" t="s">
        <v>96</v>
      </c>
      <c r="I208" s="66"/>
      <c r="J208" s="66"/>
      <c r="K208" s="66"/>
    </row>
    <row r="209" spans="1:11" ht="14.25" thickBot="1" thickTop="1">
      <c r="A209" s="67"/>
      <c r="B209" s="81"/>
      <c r="C209" s="66"/>
      <c r="D209" s="66"/>
      <c r="E209" s="104"/>
      <c r="F209" s="66"/>
      <c r="G209" s="104"/>
      <c r="H209" s="66"/>
      <c r="I209" s="66"/>
      <c r="J209" s="66"/>
      <c r="K209" s="66"/>
    </row>
    <row r="210" spans="1:11" ht="14.25" thickBot="1" thickTop="1">
      <c r="A210" s="67"/>
      <c r="B210" s="66"/>
      <c r="C210" s="88" t="s">
        <v>218</v>
      </c>
      <c r="D210" s="66"/>
      <c r="E210" s="104"/>
      <c r="F210" s="66"/>
      <c r="G210" s="83">
        <f>G196+G204+G206+G208</f>
        <v>0</v>
      </c>
      <c r="H210" s="66" t="s">
        <v>39</v>
      </c>
      <c r="I210" s="66"/>
      <c r="J210" s="66"/>
      <c r="K210" s="66"/>
    </row>
    <row r="211" spans="1:11" ht="14.25" thickBot="1" thickTop="1">
      <c r="A211" s="67"/>
      <c r="B211" s="123"/>
      <c r="C211" s="66"/>
      <c r="D211" s="66"/>
      <c r="E211" s="85"/>
      <c r="F211" s="66"/>
      <c r="G211" s="84"/>
      <c r="H211" s="124"/>
      <c r="I211" s="66"/>
      <c r="J211" s="66"/>
      <c r="K211" s="66"/>
    </row>
    <row r="212" spans="1:11" ht="14.25" thickBot="1" thickTop="1">
      <c r="A212" s="67"/>
      <c r="B212" s="66"/>
      <c r="C212" s="125" t="s">
        <v>98</v>
      </c>
      <c r="D212" s="66"/>
      <c r="E212" s="84"/>
      <c r="F212" s="80"/>
      <c r="G212" s="150">
        <f>G210-(E194*'Emission Factors'!O25)</f>
        <v>0</v>
      </c>
      <c r="H212" s="66" t="s">
        <v>39</v>
      </c>
      <c r="I212" s="66"/>
      <c r="J212" s="66"/>
      <c r="K212" s="66"/>
    </row>
    <row r="213" spans="1:11" ht="13.5" thickTop="1">
      <c r="A213" s="67"/>
      <c r="B213" s="123"/>
      <c r="C213" s="66"/>
      <c r="D213" s="66"/>
      <c r="E213" s="84"/>
      <c r="F213" s="80"/>
      <c r="G213" s="80"/>
      <c r="H213" s="66"/>
      <c r="I213" s="66"/>
      <c r="J213" s="66"/>
      <c r="K213" s="66"/>
    </row>
    <row r="214" spans="1:11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</row>
    <row r="215" spans="1:11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</row>
    <row r="216" spans="1:11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</row>
    <row r="277" spans="10:11" ht="12.75">
      <c r="J277" s="39"/>
      <c r="K277" s="39"/>
    </row>
    <row r="278" spans="10:11" ht="12.75">
      <c r="J278" s="39"/>
      <c r="K278" s="39"/>
    </row>
    <row r="279" spans="10:11" ht="12.75">
      <c r="J279" s="39"/>
      <c r="K279" s="39"/>
    </row>
    <row r="280" spans="10:11" ht="12.75">
      <c r="J280" s="39"/>
      <c r="K280" s="39"/>
    </row>
    <row r="281" spans="10:11" ht="12.75">
      <c r="J281" s="39"/>
      <c r="K281" s="39"/>
    </row>
    <row r="282" spans="10:11" ht="12.75">
      <c r="J282" s="39"/>
      <c r="K282" s="39"/>
    </row>
    <row r="283" spans="10:11" ht="12.75">
      <c r="J283" s="39"/>
      <c r="K283" s="39"/>
    </row>
    <row r="284" spans="10:11" ht="12.75">
      <c r="J284" s="39"/>
      <c r="K284" s="39"/>
    </row>
    <row r="285" spans="10:11" ht="12.75">
      <c r="J285" s="39"/>
      <c r="K285" s="39"/>
    </row>
    <row r="286" spans="10:11" ht="12.75">
      <c r="J286" s="39"/>
      <c r="K286" s="39"/>
    </row>
    <row r="287" spans="10:11" ht="12.75">
      <c r="J287" s="39"/>
      <c r="K287" s="39"/>
    </row>
    <row r="288" spans="10:11" ht="12.75">
      <c r="J288" s="39"/>
      <c r="K288" s="39"/>
    </row>
    <row r="289" spans="10:11" ht="12.75">
      <c r="J289" s="39"/>
      <c r="K289" s="39"/>
    </row>
  </sheetData>
  <sheetProtection password="8C98" sheet="1" objects="1" scenarios="1"/>
  <printOptions/>
  <pageMargins left="0.75" right="0.77" top="0.81" bottom="0.64" header="0.5" footer="0.5"/>
  <pageSetup horizontalDpi="600" verticalDpi="600" orientation="landscape" paperSize="9" r:id="rId1"/>
  <headerFooter alignWithMargins="0">
    <oddHeader>&amp;CSECCP Emissions Calculator : County level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G20" sqref="G20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13.7109375" style="0" customWidth="1"/>
    <col min="4" max="4" width="17.00390625" style="0" customWidth="1"/>
    <col min="5" max="5" width="16.7109375" style="0" customWidth="1"/>
    <col min="7" max="7" width="13.00390625" style="0" customWidth="1"/>
    <col min="10" max="10" width="14.421875" style="0" customWidth="1"/>
  </cols>
  <sheetData>
    <row r="1" spans="1:11" ht="13.5" thickBot="1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7.25" thickBot="1" thickTop="1">
      <c r="A2" s="68"/>
      <c r="B2" s="67" t="s">
        <v>189</v>
      </c>
      <c r="C2" s="53"/>
      <c r="D2" s="69"/>
      <c r="E2" s="70"/>
      <c r="F2" s="73" t="s">
        <v>131</v>
      </c>
      <c r="G2" s="56"/>
      <c r="H2" s="75"/>
      <c r="I2" s="76"/>
      <c r="J2" s="68"/>
      <c r="K2" s="68"/>
    </row>
    <row r="3" spans="1:11" ht="17.25" thickBot="1" thickTop="1">
      <c r="A3" s="68"/>
      <c r="B3" s="67"/>
      <c r="C3" s="71"/>
      <c r="D3" s="71"/>
      <c r="E3" s="71"/>
      <c r="F3" s="68"/>
      <c r="G3" s="67"/>
      <c r="H3" s="71"/>
      <c r="I3" s="71"/>
      <c r="J3" s="68"/>
      <c r="K3" s="68"/>
    </row>
    <row r="4" spans="1:7" ht="14.25" thickBot="1" thickTop="1">
      <c r="A4" s="67"/>
      <c r="B4" s="67" t="s">
        <v>128</v>
      </c>
      <c r="C4" s="54"/>
      <c r="D4" s="72"/>
      <c r="E4" s="73" t="s">
        <v>129</v>
      </c>
      <c r="F4" s="74" t="s">
        <v>130</v>
      </c>
      <c r="G4" s="55"/>
    </row>
    <row r="5" spans="1:11" ht="14.25" thickBot="1" thickTop="1">
      <c r="A5" s="77"/>
      <c r="B5" s="78"/>
      <c r="C5" s="77"/>
      <c r="D5" s="77"/>
      <c r="E5" s="77"/>
      <c r="F5" s="77"/>
      <c r="G5" s="77"/>
      <c r="H5" s="77"/>
      <c r="I5" s="77"/>
      <c r="J5" s="77"/>
      <c r="K5" s="77"/>
    </row>
    <row r="6" spans="1:11" ht="19.5" thickBot="1" thickTop="1">
      <c r="A6" s="67"/>
      <c r="B6" s="79" t="s">
        <v>190</v>
      </c>
      <c r="C6" s="66"/>
      <c r="D6" s="67" t="s">
        <v>125</v>
      </c>
      <c r="E6" s="59"/>
      <c r="F6" s="80" t="s">
        <v>132</v>
      </c>
      <c r="G6" s="80"/>
      <c r="H6" s="66"/>
      <c r="I6" s="66"/>
      <c r="J6" s="66"/>
      <c r="K6" s="66"/>
    </row>
    <row r="7" spans="1:11" ht="14.25" thickBot="1" thickTop="1">
      <c r="A7" s="67"/>
      <c r="B7" s="81" t="s">
        <v>65</v>
      </c>
      <c r="C7" s="66"/>
      <c r="D7" s="66"/>
      <c r="E7" s="80"/>
      <c r="F7" s="80"/>
      <c r="G7" s="80" t="s">
        <v>124</v>
      </c>
      <c r="H7" s="66"/>
      <c r="I7" s="66"/>
      <c r="J7" s="66"/>
      <c r="K7" s="66"/>
    </row>
    <row r="8" spans="1:11" ht="14.25" thickBot="1" thickTop="1">
      <c r="A8" s="67" t="s">
        <v>78</v>
      </c>
      <c r="B8" s="82" t="s">
        <v>53</v>
      </c>
      <c r="C8" s="66" t="s">
        <v>84</v>
      </c>
      <c r="D8" s="66"/>
      <c r="E8" s="57"/>
      <c r="F8" s="80" t="s">
        <v>104</v>
      </c>
      <c r="G8" s="83">
        <f>E8*'Emission Factors'!O30*1000000</f>
        <v>0</v>
      </c>
      <c r="H8" s="66"/>
      <c r="I8" s="66"/>
      <c r="J8" s="66"/>
      <c r="K8" s="66"/>
    </row>
    <row r="9" spans="1:11" ht="14.25" thickBot="1" thickTop="1">
      <c r="A9" s="67"/>
      <c r="B9" s="82"/>
      <c r="C9" s="66" t="s">
        <v>85</v>
      </c>
      <c r="D9" s="66"/>
      <c r="E9" s="57"/>
      <c r="F9" s="80" t="s">
        <v>104</v>
      </c>
      <c r="G9" s="83">
        <f>E9*'Emission Factors'!O30*1000000</f>
        <v>0</v>
      </c>
      <c r="H9" s="66"/>
      <c r="I9" s="66"/>
      <c r="J9" s="66"/>
      <c r="K9" s="66"/>
    </row>
    <row r="10" spans="1:11" ht="14.25" thickBot="1" thickTop="1">
      <c r="A10" s="67" t="s">
        <v>79</v>
      </c>
      <c r="B10" s="82" t="s">
        <v>54</v>
      </c>
      <c r="C10" s="66" t="s">
        <v>84</v>
      </c>
      <c r="D10" s="66"/>
      <c r="E10" s="57"/>
      <c r="F10" s="80" t="s">
        <v>104</v>
      </c>
      <c r="G10" s="83">
        <f>E10*'Emission Factors'!O25*1000000</f>
        <v>0</v>
      </c>
      <c r="H10" s="66"/>
      <c r="I10" s="66"/>
      <c r="J10" s="66"/>
      <c r="K10" s="66"/>
    </row>
    <row r="11" spans="1:11" ht="14.25" thickBot="1" thickTop="1">
      <c r="A11" s="67"/>
      <c r="B11" s="82"/>
      <c r="C11" s="66" t="s">
        <v>85</v>
      </c>
      <c r="D11" s="66"/>
      <c r="E11" s="57"/>
      <c r="F11" s="80" t="s">
        <v>104</v>
      </c>
      <c r="G11" s="83">
        <f>E11*'Emission Factors'!O25*1000000</f>
        <v>0</v>
      </c>
      <c r="H11" s="66"/>
      <c r="I11" s="66"/>
      <c r="J11" s="66"/>
      <c r="K11" s="66"/>
    </row>
    <row r="12" spans="1:11" ht="13.5" thickTop="1">
      <c r="A12" s="67"/>
      <c r="B12" s="81"/>
      <c r="C12" s="66"/>
      <c r="D12" s="66"/>
      <c r="E12" s="84"/>
      <c r="F12" s="80"/>
      <c r="G12" s="85">
        <f>SUM(G8:G11)</f>
        <v>0</v>
      </c>
      <c r="H12" s="66" t="s">
        <v>228</v>
      </c>
      <c r="I12" s="66"/>
      <c r="J12" s="66"/>
      <c r="K12" s="66"/>
    </row>
    <row r="13" spans="1:11" ht="13.5" thickBot="1">
      <c r="A13" s="67" t="s">
        <v>80</v>
      </c>
      <c r="B13" s="81" t="s">
        <v>33</v>
      </c>
      <c r="C13" s="66"/>
      <c r="D13" s="66"/>
      <c r="E13" s="84"/>
      <c r="F13" s="80"/>
      <c r="G13" s="85">
        <f>IF(G12&gt;0,G12/G23*100,0)</f>
        <v>0</v>
      </c>
      <c r="H13" s="66" t="s">
        <v>88</v>
      </c>
      <c r="I13" s="66"/>
      <c r="J13" s="66"/>
      <c r="K13" s="66"/>
    </row>
    <row r="14" spans="1:11" ht="14.25" thickBot="1" thickTop="1">
      <c r="A14" s="67"/>
      <c r="B14" s="86" t="s">
        <v>62</v>
      </c>
      <c r="C14" s="66"/>
      <c r="D14" s="66"/>
      <c r="E14" s="57"/>
      <c r="F14" s="80" t="s">
        <v>26</v>
      </c>
      <c r="G14" s="87">
        <f>E14*'Emission Factors'!O58</f>
        <v>0</v>
      </c>
      <c r="H14" s="66" t="s">
        <v>86</v>
      </c>
      <c r="I14" s="66"/>
      <c r="J14" s="66"/>
      <c r="K14" s="66"/>
    </row>
    <row r="15" spans="1:11" ht="13.5" thickTop="1">
      <c r="A15" s="67"/>
      <c r="B15" s="86"/>
      <c r="C15" s="66"/>
      <c r="D15" s="66"/>
      <c r="E15" s="84"/>
      <c r="F15" s="80"/>
      <c r="G15" s="85">
        <f>IF(G14&gt;0,G14/G23*100,0)</f>
        <v>0</v>
      </c>
      <c r="H15" s="66" t="s">
        <v>89</v>
      </c>
      <c r="I15" s="66"/>
      <c r="J15" s="66"/>
      <c r="K15" s="66"/>
    </row>
    <row r="16" spans="1:11" ht="13.5" thickBot="1">
      <c r="A16" s="67"/>
      <c r="B16" s="81"/>
      <c r="C16" s="66"/>
      <c r="D16" s="66"/>
      <c r="E16" s="84"/>
      <c r="F16" s="80"/>
      <c r="G16" s="85"/>
      <c r="H16" s="66"/>
      <c r="I16" s="66"/>
      <c r="J16" s="66"/>
      <c r="K16" s="66"/>
    </row>
    <row r="17" spans="1:11" ht="14.25" thickBot="1" thickTop="1">
      <c r="A17" s="67" t="s">
        <v>123</v>
      </c>
      <c r="B17" s="81" t="s">
        <v>29</v>
      </c>
      <c r="C17" s="66"/>
      <c r="D17" s="66"/>
      <c r="E17" s="57"/>
      <c r="F17" s="80" t="s">
        <v>108</v>
      </c>
      <c r="G17" s="87">
        <f>E17*'Emission Factors'!G38</f>
        <v>0</v>
      </c>
      <c r="H17" s="66"/>
      <c r="I17" s="66"/>
      <c r="J17" s="66"/>
      <c r="K17" s="66"/>
    </row>
    <row r="18" spans="1:11" ht="13.5" thickTop="1">
      <c r="A18" s="67"/>
      <c r="B18" s="86"/>
      <c r="C18" s="66"/>
      <c r="D18" s="66"/>
      <c r="E18" s="84"/>
      <c r="F18" s="80"/>
      <c r="G18" s="85">
        <f>IF(G17&gt;0,G17/G23*100,0)</f>
        <v>0</v>
      </c>
      <c r="H18" s="80" t="s">
        <v>88</v>
      </c>
      <c r="I18" s="66"/>
      <c r="J18" s="66"/>
      <c r="K18" s="66"/>
    </row>
    <row r="19" spans="1:11" ht="13.5" thickBot="1">
      <c r="A19" s="67" t="s">
        <v>179</v>
      </c>
      <c r="B19" s="81" t="s">
        <v>57</v>
      </c>
      <c r="C19" s="66"/>
      <c r="D19" s="66"/>
      <c r="E19" s="84"/>
      <c r="F19" s="80"/>
      <c r="G19" s="84"/>
      <c r="H19" s="66"/>
      <c r="I19" s="66"/>
      <c r="J19" s="66"/>
      <c r="K19" s="66"/>
    </row>
    <row r="20" spans="1:11" ht="14.25" thickBot="1" thickTop="1">
      <c r="A20" s="67"/>
      <c r="B20" s="86" t="s">
        <v>81</v>
      </c>
      <c r="C20" s="66"/>
      <c r="D20" s="66"/>
      <c r="E20" s="57"/>
      <c r="F20" s="80" t="s">
        <v>108</v>
      </c>
      <c r="G20" s="87">
        <f>E20*'Emission Factors'!O38*1000</f>
        <v>0</v>
      </c>
      <c r="H20" s="66" t="s">
        <v>87</v>
      </c>
      <c r="I20" s="66"/>
      <c r="J20" s="66"/>
      <c r="K20" s="66"/>
    </row>
    <row r="21" spans="1:11" ht="13.5" thickTop="1">
      <c r="A21" s="67"/>
      <c r="B21" s="86"/>
      <c r="C21" s="66"/>
      <c r="D21" s="66"/>
      <c r="E21" s="84"/>
      <c r="F21" s="80"/>
      <c r="G21" s="85">
        <f>IF(G20&gt;0,G20/G23*100,0)</f>
        <v>0</v>
      </c>
      <c r="H21" s="66" t="s">
        <v>88</v>
      </c>
      <c r="I21" s="66"/>
      <c r="J21" s="66"/>
      <c r="K21" s="66"/>
    </row>
    <row r="22" spans="1:11" ht="13.5" thickBot="1">
      <c r="A22" s="67"/>
      <c r="B22" s="86"/>
      <c r="C22" s="66"/>
      <c r="D22" s="66"/>
      <c r="E22" s="84"/>
      <c r="F22" s="80"/>
      <c r="G22" s="84"/>
      <c r="H22" s="66"/>
      <c r="I22" s="66"/>
      <c r="J22" s="66"/>
      <c r="K22" s="66"/>
    </row>
    <row r="23" spans="1:11" ht="14.25" thickBot="1" thickTop="1">
      <c r="A23" s="67"/>
      <c r="B23" s="86"/>
      <c r="C23" s="88" t="s">
        <v>192</v>
      </c>
      <c r="D23" s="77"/>
      <c r="E23" s="89"/>
      <c r="F23" s="90"/>
      <c r="G23" s="91">
        <f>G12+G14+G17+G20</f>
        <v>0</v>
      </c>
      <c r="H23" s="67" t="s">
        <v>39</v>
      </c>
      <c r="I23" s="77"/>
      <c r="J23" s="77"/>
      <c r="K23" s="77"/>
    </row>
    <row r="24" spans="1:11" ht="14.25" thickBot="1" thickTop="1">
      <c r="A24" s="67" t="s">
        <v>74</v>
      </c>
      <c r="B24" s="92"/>
      <c r="C24" s="93" t="s">
        <v>91</v>
      </c>
      <c r="D24" s="66"/>
      <c r="E24" s="60"/>
      <c r="F24" s="80"/>
      <c r="G24" s="83">
        <f>IF(G23&gt;0,G23/E24,0)</f>
        <v>0</v>
      </c>
      <c r="H24" s="66" t="s">
        <v>92</v>
      </c>
      <c r="I24" s="66"/>
      <c r="J24" s="66"/>
      <c r="K24" s="66"/>
    </row>
    <row r="25" spans="1:11" ht="13.5" thickTop="1">
      <c r="A25" s="67"/>
      <c r="B25" s="92"/>
      <c r="C25" s="93"/>
      <c r="D25" s="66"/>
      <c r="E25" s="84"/>
      <c r="F25" s="80"/>
      <c r="G25" s="84"/>
      <c r="H25" s="66"/>
      <c r="I25" s="66"/>
      <c r="J25" s="52"/>
      <c r="K25" s="66"/>
    </row>
    <row r="26" spans="1:11" ht="15.75">
      <c r="A26" s="67"/>
      <c r="B26" s="94" t="s">
        <v>194</v>
      </c>
      <c r="C26" s="95"/>
      <c r="D26" s="96"/>
      <c r="E26" s="97"/>
      <c r="F26" s="90"/>
      <c r="G26" s="98"/>
      <c r="H26" s="67"/>
      <c r="I26" s="66"/>
      <c r="J26" s="66"/>
      <c r="K26" s="66"/>
    </row>
    <row r="27" spans="1:11" ht="16.5" thickBot="1">
      <c r="A27" s="67"/>
      <c r="B27" s="94"/>
      <c r="C27" s="95"/>
      <c r="D27" s="96"/>
      <c r="E27" s="97"/>
      <c r="F27" s="90"/>
      <c r="G27" s="98"/>
      <c r="H27" s="67"/>
      <c r="I27" s="66"/>
      <c r="J27" s="66"/>
      <c r="K27" s="66"/>
    </row>
    <row r="28" spans="1:11" ht="17.25" thickBot="1" thickTop="1">
      <c r="A28" s="67"/>
      <c r="B28" s="99" t="s">
        <v>164</v>
      </c>
      <c r="C28" s="100" t="s">
        <v>157</v>
      </c>
      <c r="D28" s="96"/>
      <c r="E28" s="97"/>
      <c r="F28" s="90"/>
      <c r="G28" s="91">
        <f>G23</f>
        <v>0</v>
      </c>
      <c r="H28" s="101" t="s">
        <v>39</v>
      </c>
      <c r="I28" s="66"/>
      <c r="J28" s="66"/>
      <c r="K28" s="66"/>
    </row>
    <row r="29" spans="1:11" ht="17.25" thickBot="1" thickTop="1">
      <c r="A29" s="67"/>
      <c r="B29" s="99" t="s">
        <v>164</v>
      </c>
      <c r="C29" s="100" t="s">
        <v>159</v>
      </c>
      <c r="D29" s="96"/>
      <c r="E29" s="97"/>
      <c r="F29" s="90"/>
      <c r="G29" s="91">
        <f>IF(E24&gt;0,G23/E24,0)</f>
        <v>0</v>
      </c>
      <c r="H29" s="101" t="s">
        <v>168</v>
      </c>
      <c r="I29" s="66"/>
      <c r="J29" s="66"/>
      <c r="K29" s="66"/>
    </row>
    <row r="30" spans="1:11" ht="17.25" thickBot="1" thickTop="1">
      <c r="A30" s="67"/>
      <c r="B30" s="99" t="s">
        <v>164</v>
      </c>
      <c r="C30" s="100" t="s">
        <v>165</v>
      </c>
      <c r="D30" s="96"/>
      <c r="E30" s="97"/>
      <c r="F30" s="90"/>
      <c r="G30" s="91">
        <f>G20</f>
        <v>0</v>
      </c>
      <c r="H30" s="101" t="s">
        <v>39</v>
      </c>
      <c r="I30" s="66"/>
      <c r="J30" s="66"/>
      <c r="K30" s="66"/>
    </row>
    <row r="31" spans="1:11" ht="17.25" thickBot="1" thickTop="1">
      <c r="A31" s="67"/>
      <c r="B31" s="99" t="s">
        <v>164</v>
      </c>
      <c r="C31" s="100" t="s">
        <v>160</v>
      </c>
      <c r="D31" s="96"/>
      <c r="E31" s="97"/>
      <c r="F31" s="90"/>
      <c r="G31" s="91">
        <f>IF(G28&gt;0,G30/G28*100,0)</f>
        <v>0</v>
      </c>
      <c r="H31" s="101" t="s">
        <v>169</v>
      </c>
      <c r="I31" s="66"/>
      <c r="J31" s="66"/>
      <c r="K31" s="66"/>
    </row>
    <row r="32" spans="1:11" ht="17.25" thickBot="1" thickTop="1">
      <c r="A32" s="67"/>
      <c r="B32" s="99" t="s">
        <v>164</v>
      </c>
      <c r="C32" s="100" t="s">
        <v>186</v>
      </c>
      <c r="D32" s="96"/>
      <c r="E32" s="97"/>
      <c r="F32" s="90"/>
      <c r="G32" s="91">
        <f>G8+G10</f>
        <v>0</v>
      </c>
      <c r="H32" s="101" t="s">
        <v>39</v>
      </c>
      <c r="I32" s="66"/>
      <c r="J32" s="66"/>
      <c r="K32" s="66"/>
    </row>
    <row r="33" spans="1:11" ht="17.25" thickBot="1" thickTop="1">
      <c r="A33" s="67"/>
      <c r="B33" s="99" t="s">
        <v>164</v>
      </c>
      <c r="C33" s="100" t="s">
        <v>161</v>
      </c>
      <c r="D33" s="96"/>
      <c r="E33" s="97"/>
      <c r="F33" s="90"/>
      <c r="G33" s="91">
        <f>IF(G28&gt;0,G32/G28*100,0)</f>
        <v>0</v>
      </c>
      <c r="H33" s="101" t="s">
        <v>169</v>
      </c>
      <c r="I33" s="66"/>
      <c r="J33" s="66"/>
      <c r="K33" s="66"/>
    </row>
    <row r="34" spans="1:11" ht="17.25" thickBot="1" thickTop="1">
      <c r="A34" s="67"/>
      <c r="B34" s="99" t="s">
        <v>164</v>
      </c>
      <c r="C34" s="100" t="s">
        <v>187</v>
      </c>
      <c r="D34" s="96"/>
      <c r="E34" s="97"/>
      <c r="F34" s="90"/>
      <c r="G34" s="91">
        <f>G9+G11</f>
        <v>0</v>
      </c>
      <c r="H34" s="101" t="s">
        <v>39</v>
      </c>
      <c r="I34" s="66"/>
      <c r="J34" s="66"/>
      <c r="K34" s="66"/>
    </row>
    <row r="35" spans="1:11" ht="17.25" thickBot="1" thickTop="1">
      <c r="A35" s="67"/>
      <c r="B35" s="99" t="s">
        <v>164</v>
      </c>
      <c r="C35" s="100" t="s">
        <v>162</v>
      </c>
      <c r="D35" s="96"/>
      <c r="E35" s="97"/>
      <c r="F35" s="90"/>
      <c r="G35" s="91">
        <f>IF(G28&gt;0,G34/G28*100,0)</f>
        <v>0</v>
      </c>
      <c r="H35" s="101" t="s">
        <v>169</v>
      </c>
      <c r="I35" s="66"/>
      <c r="J35" s="66"/>
      <c r="K35" s="66"/>
    </row>
    <row r="36" spans="1:11" ht="17.25" thickBot="1" thickTop="1">
      <c r="A36" s="67"/>
      <c r="B36" s="99" t="s">
        <v>164</v>
      </c>
      <c r="C36" s="100" t="s">
        <v>184</v>
      </c>
      <c r="D36" s="96"/>
      <c r="E36" s="97"/>
      <c r="F36" s="90"/>
      <c r="G36" s="91">
        <f>G17</f>
        <v>0</v>
      </c>
      <c r="H36" s="101" t="s">
        <v>39</v>
      </c>
      <c r="I36" s="66"/>
      <c r="J36" s="66"/>
      <c r="K36" s="66"/>
    </row>
    <row r="37" spans="1:11" ht="17.25" thickBot="1" thickTop="1">
      <c r="A37" s="67"/>
      <c r="B37" s="99" t="s">
        <v>164</v>
      </c>
      <c r="C37" s="102" t="s">
        <v>185</v>
      </c>
      <c r="D37" s="96"/>
      <c r="E37" s="97"/>
      <c r="F37" s="90"/>
      <c r="G37" s="91">
        <f>+IF(G28&gt;0,G36/G28*100,0)</f>
        <v>0</v>
      </c>
      <c r="H37" s="101" t="s">
        <v>169</v>
      </c>
      <c r="I37" s="66"/>
      <c r="J37" s="66"/>
      <c r="K37" s="66"/>
    </row>
    <row r="38" spans="1:11" ht="17.25" thickBot="1" thickTop="1">
      <c r="A38" s="67"/>
      <c r="B38" s="99" t="s">
        <v>164</v>
      </c>
      <c r="C38" s="100" t="s">
        <v>171</v>
      </c>
      <c r="D38" s="96"/>
      <c r="E38" s="97"/>
      <c r="F38" s="90"/>
      <c r="G38" s="91">
        <f>G14</f>
        <v>0</v>
      </c>
      <c r="H38" s="101" t="s">
        <v>39</v>
      </c>
      <c r="I38" s="66"/>
      <c r="J38" s="66"/>
      <c r="K38" s="66"/>
    </row>
    <row r="39" spans="1:11" ht="17.25" thickBot="1" thickTop="1">
      <c r="A39" s="67"/>
      <c r="B39" s="99" t="s">
        <v>164</v>
      </c>
      <c r="C39" s="100" t="s">
        <v>163</v>
      </c>
      <c r="D39" s="96"/>
      <c r="E39" s="97"/>
      <c r="F39" s="90"/>
      <c r="G39" s="91">
        <f>IF(G28&gt;0,G38/G28*100,0)</f>
        <v>0</v>
      </c>
      <c r="H39" s="101" t="s">
        <v>169</v>
      </c>
      <c r="I39" s="66"/>
      <c r="J39" s="66"/>
      <c r="K39" s="66"/>
    </row>
    <row r="40" spans="1:11" ht="13.5" thickTop="1">
      <c r="A40" s="67"/>
      <c r="B40" s="92" t="s">
        <v>121</v>
      </c>
      <c r="C40" s="93"/>
      <c r="D40" s="66"/>
      <c r="E40" s="84"/>
      <c r="F40" s="80"/>
      <c r="G40" s="84"/>
      <c r="H40" s="66"/>
      <c r="I40" s="66"/>
      <c r="J40" s="66" t="s">
        <v>121</v>
      </c>
      <c r="K40" s="66"/>
    </row>
    <row r="41" spans="1:11" ht="12.75">
      <c r="A41" s="67"/>
      <c r="B41" s="92"/>
      <c r="C41" s="93"/>
      <c r="D41" s="66"/>
      <c r="E41" s="84"/>
      <c r="F41" s="80"/>
      <c r="G41" s="84"/>
      <c r="H41" s="66"/>
      <c r="I41" s="66"/>
      <c r="J41" s="66"/>
      <c r="K41" s="66"/>
    </row>
    <row r="42" spans="1:11" ht="12.75">
      <c r="A42" s="67"/>
      <c r="B42" s="86"/>
      <c r="C42" s="66"/>
      <c r="D42" s="66"/>
      <c r="E42" s="84"/>
      <c r="F42" s="80"/>
      <c r="G42" s="84"/>
      <c r="H42" s="66"/>
      <c r="I42" s="66"/>
      <c r="J42" s="66"/>
      <c r="K42" s="66"/>
    </row>
    <row r="43" spans="1:11" ht="18.75" thickBot="1">
      <c r="A43" s="67"/>
      <c r="B43" s="79" t="s">
        <v>195</v>
      </c>
      <c r="C43" s="66"/>
      <c r="D43" s="66"/>
      <c r="E43" s="84"/>
      <c r="F43" s="80"/>
      <c r="G43" s="84"/>
      <c r="H43" s="66"/>
      <c r="I43" s="66"/>
      <c r="J43" s="66"/>
      <c r="K43" s="66"/>
    </row>
    <row r="44" spans="1:11" ht="19.5" thickBot="1" thickTop="1">
      <c r="A44" s="67"/>
      <c r="B44" s="79"/>
      <c r="C44" s="66"/>
      <c r="D44" s="66" t="s">
        <v>126</v>
      </c>
      <c r="E44" s="57"/>
      <c r="F44" s="80" t="s">
        <v>193</v>
      </c>
      <c r="G44" s="84"/>
      <c r="H44" s="66"/>
      <c r="I44" s="66"/>
      <c r="J44" s="66"/>
      <c r="K44" s="66"/>
    </row>
    <row r="45" spans="1:11" ht="14.25" thickBot="1" thickTop="1">
      <c r="A45" s="67" t="s">
        <v>75</v>
      </c>
      <c r="B45" s="81" t="s">
        <v>77</v>
      </c>
      <c r="C45" s="66"/>
      <c r="D45" s="66"/>
      <c r="E45" s="84"/>
      <c r="F45" s="80"/>
      <c r="G45" s="84"/>
      <c r="H45" s="66"/>
      <c r="I45" s="66"/>
      <c r="J45" s="66"/>
      <c r="K45" s="66"/>
    </row>
    <row r="46" spans="1:11" ht="14.25" thickBot="1" thickTop="1">
      <c r="A46" s="67"/>
      <c r="B46" s="82" t="s">
        <v>53</v>
      </c>
      <c r="C46" s="66"/>
      <c r="D46" s="66"/>
      <c r="E46" s="57"/>
      <c r="F46" s="66" t="s">
        <v>6</v>
      </c>
      <c r="G46" s="83">
        <f>E46*'Emission Factors'!O30</f>
        <v>0</v>
      </c>
      <c r="H46" s="103"/>
      <c r="I46" s="66"/>
      <c r="J46" s="66"/>
      <c r="K46" s="66"/>
    </row>
    <row r="47" spans="1:11" ht="14.25" thickBot="1" thickTop="1">
      <c r="A47" s="67"/>
      <c r="B47" s="82" t="s">
        <v>182</v>
      </c>
      <c r="C47" s="66"/>
      <c r="D47" s="66"/>
      <c r="E47" s="57"/>
      <c r="F47" s="66" t="s">
        <v>6</v>
      </c>
      <c r="G47" s="83">
        <f>E47*'Emission Factors'!O25</f>
        <v>0</v>
      </c>
      <c r="H47" s="103"/>
      <c r="I47" s="66"/>
      <c r="J47" s="66"/>
      <c r="K47" s="66"/>
    </row>
    <row r="48" spans="1:11" ht="14.25" thickBot="1" thickTop="1">
      <c r="A48" s="67"/>
      <c r="B48" s="82" t="s">
        <v>183</v>
      </c>
      <c r="C48" s="66"/>
      <c r="D48" s="66"/>
      <c r="E48" s="57"/>
      <c r="F48" s="66" t="s">
        <v>6</v>
      </c>
      <c r="G48" s="83">
        <f>E48*'Emission Factors'!O26</f>
        <v>0</v>
      </c>
      <c r="H48" s="103"/>
      <c r="I48" s="66"/>
      <c r="J48" s="66"/>
      <c r="K48" s="66"/>
    </row>
    <row r="49" spans="1:11" ht="14.25" thickBot="1" thickTop="1">
      <c r="A49" s="67"/>
      <c r="B49" s="82" t="s">
        <v>56</v>
      </c>
      <c r="C49" s="66"/>
      <c r="D49" s="66"/>
      <c r="E49" s="57"/>
      <c r="F49" s="66" t="s">
        <v>58</v>
      </c>
      <c r="G49" s="83">
        <f>E49*'Emission Factors'!O37</f>
        <v>0</v>
      </c>
      <c r="H49" s="103"/>
      <c r="I49" s="66"/>
      <c r="J49" s="66"/>
      <c r="K49" s="66"/>
    </row>
    <row r="50" spans="1:11" ht="13.5" thickTop="1">
      <c r="A50" s="67"/>
      <c r="B50" s="66"/>
      <c r="C50" s="66"/>
      <c r="D50" s="66"/>
      <c r="E50" s="104"/>
      <c r="F50" s="66"/>
      <c r="G50" s="105">
        <f>G46+G47+G49</f>
        <v>0</v>
      </c>
      <c r="H50" s="106" t="s">
        <v>229</v>
      </c>
      <c r="I50" s="66"/>
      <c r="J50" s="66"/>
      <c r="K50" s="66"/>
    </row>
    <row r="51" spans="1:11" ht="13.5" thickBot="1">
      <c r="A51" s="67" t="s">
        <v>82</v>
      </c>
      <c r="B51" s="81" t="s">
        <v>57</v>
      </c>
      <c r="C51" s="66"/>
      <c r="D51" s="66"/>
      <c r="E51" s="107"/>
      <c r="F51" s="108"/>
      <c r="G51" s="104"/>
      <c r="H51" s="103"/>
      <c r="I51" s="66"/>
      <c r="J51" s="66"/>
      <c r="K51" s="66"/>
    </row>
    <row r="52" spans="1:11" ht="14.25" thickBot="1" thickTop="1">
      <c r="A52" s="67"/>
      <c r="B52" s="86" t="s">
        <v>59</v>
      </c>
      <c r="C52" s="66"/>
      <c r="D52" s="66"/>
      <c r="E52" s="57"/>
      <c r="F52" s="66" t="s">
        <v>60</v>
      </c>
      <c r="G52" s="109">
        <f>E52*'Emission Factors'!O19</f>
        <v>0</v>
      </c>
      <c r="H52" s="110"/>
      <c r="I52" s="66"/>
      <c r="J52" s="66"/>
      <c r="K52" s="66"/>
    </row>
    <row r="53" spans="1:11" ht="14.25" thickBot="1" thickTop="1">
      <c r="A53" s="67"/>
      <c r="B53" s="86" t="s">
        <v>110</v>
      </c>
      <c r="C53" s="66"/>
      <c r="D53" s="66" t="s">
        <v>21</v>
      </c>
      <c r="E53" s="57"/>
      <c r="F53" s="66" t="s">
        <v>58</v>
      </c>
      <c r="G53" s="109">
        <f>E53*'Emission Factors'!O9</f>
        <v>0</v>
      </c>
      <c r="H53" s="110"/>
      <c r="I53" s="66"/>
      <c r="J53" s="66"/>
      <c r="K53" s="66"/>
    </row>
    <row r="54" spans="1:11" ht="14.25" thickBot="1" thickTop="1">
      <c r="A54" s="67"/>
      <c r="B54" s="66"/>
      <c r="C54" s="66"/>
      <c r="D54" s="66" t="s">
        <v>23</v>
      </c>
      <c r="E54" s="57"/>
      <c r="F54" s="66" t="s">
        <v>58</v>
      </c>
      <c r="G54" s="109">
        <f>E54*'Emission Factors'!O8</f>
        <v>0</v>
      </c>
      <c r="H54" s="110"/>
      <c r="I54" s="66"/>
      <c r="J54" s="66"/>
      <c r="K54" s="66"/>
    </row>
    <row r="55" spans="1:11" ht="14.25" thickBot="1" thickTop="1">
      <c r="A55" s="67"/>
      <c r="B55" s="111" t="s">
        <v>111</v>
      </c>
      <c r="C55" s="66"/>
      <c r="D55" s="66" t="s">
        <v>0</v>
      </c>
      <c r="E55" s="61"/>
      <c r="F55" s="66" t="s">
        <v>58</v>
      </c>
      <c r="G55" s="112">
        <f>E55*'Emission Factors'!O7</f>
        <v>0</v>
      </c>
      <c r="H55" s="110"/>
      <c r="I55" s="66"/>
      <c r="J55" s="66"/>
      <c r="K55" s="151"/>
    </row>
    <row r="56" spans="1:11" ht="13.5" thickBot="1">
      <c r="A56" s="113"/>
      <c r="B56" s="114" t="s">
        <v>112</v>
      </c>
      <c r="C56" s="115"/>
      <c r="D56" s="115" t="s">
        <v>113</v>
      </c>
      <c r="E56" s="63"/>
      <c r="F56" s="115" t="s">
        <v>60</v>
      </c>
      <c r="G56" s="116">
        <f>E56*'Emission Factors'!O20</f>
        <v>0</v>
      </c>
      <c r="H56" s="117"/>
      <c r="I56" s="115"/>
      <c r="J56" s="115"/>
      <c r="K56" s="151"/>
    </row>
    <row r="57" spans="1:11" ht="14.25" thickBot="1" thickTop="1">
      <c r="A57" s="118"/>
      <c r="B57" s="119"/>
      <c r="C57" s="120"/>
      <c r="D57" s="120" t="s">
        <v>114</v>
      </c>
      <c r="E57" s="65"/>
      <c r="F57" s="120" t="s">
        <v>60</v>
      </c>
      <c r="G57" s="121">
        <f>E57*'Emission Factors'!O21</f>
        <v>0</v>
      </c>
      <c r="H57" s="122"/>
      <c r="I57" s="120"/>
      <c r="J57" s="120"/>
      <c r="K57" s="151"/>
    </row>
    <row r="58" spans="1:11" ht="12.75">
      <c r="A58" s="67"/>
      <c r="B58" s="66"/>
      <c r="C58" s="66"/>
      <c r="D58" s="66"/>
      <c r="E58" s="84"/>
      <c r="F58" s="66"/>
      <c r="G58" s="105">
        <f>SUM(G52:G56)</f>
        <v>0</v>
      </c>
      <c r="H58" s="106" t="s">
        <v>224</v>
      </c>
      <c r="I58" s="66"/>
      <c r="J58" s="66"/>
      <c r="K58" s="66"/>
    </row>
    <row r="59" spans="1:11" ht="13.5" thickBot="1">
      <c r="A59" s="67" t="s">
        <v>76</v>
      </c>
      <c r="B59" s="81" t="s">
        <v>61</v>
      </c>
      <c r="C59" s="66"/>
      <c r="D59" s="66"/>
      <c r="E59" s="104"/>
      <c r="F59" s="66"/>
      <c r="G59" s="104"/>
      <c r="H59" s="103"/>
      <c r="I59" s="66"/>
      <c r="J59" s="66"/>
      <c r="K59" s="66"/>
    </row>
    <row r="60" spans="1:11" ht="14.25" thickBot="1" thickTop="1">
      <c r="A60" s="67"/>
      <c r="B60" s="86" t="s">
        <v>66</v>
      </c>
      <c r="C60" s="66"/>
      <c r="D60" s="66"/>
      <c r="E60" s="57"/>
      <c r="F60" s="66" t="s">
        <v>26</v>
      </c>
      <c r="G60" s="87">
        <f>E60*'Emission Factors'!O58</f>
        <v>0</v>
      </c>
      <c r="H60" s="103" t="s">
        <v>225</v>
      </c>
      <c r="I60" s="66"/>
      <c r="J60" s="66"/>
      <c r="K60" s="66"/>
    </row>
    <row r="61" spans="1:11" ht="13.5" thickTop="1">
      <c r="A61" s="67"/>
      <c r="B61" s="81"/>
      <c r="C61" s="66"/>
      <c r="D61" s="66"/>
      <c r="E61" s="104"/>
      <c r="F61" s="66"/>
      <c r="G61" s="104"/>
      <c r="H61" s="66"/>
      <c r="I61" s="66"/>
      <c r="J61" s="66"/>
      <c r="K61" s="66"/>
    </row>
    <row r="62" spans="1:11" ht="13.5" thickBot="1">
      <c r="A62" s="67"/>
      <c r="B62" s="81"/>
      <c r="C62" s="66"/>
      <c r="D62" s="66"/>
      <c r="E62" s="104"/>
      <c r="F62" s="66"/>
      <c r="G62" s="104"/>
      <c r="H62" s="66"/>
      <c r="I62" s="66"/>
      <c r="J62" s="66"/>
      <c r="K62" s="66"/>
    </row>
    <row r="63" spans="1:11" ht="14.25" thickBot="1" thickTop="1">
      <c r="A63" s="67"/>
      <c r="B63" s="66"/>
      <c r="C63" s="88" t="s">
        <v>191</v>
      </c>
      <c r="D63" s="66"/>
      <c r="E63" s="104"/>
      <c r="F63" s="66"/>
      <c r="G63" s="87">
        <f>G50+G58+G60</f>
        <v>0</v>
      </c>
      <c r="H63" s="66" t="s">
        <v>39</v>
      </c>
      <c r="I63" s="66"/>
      <c r="J63" s="66"/>
      <c r="K63" s="66"/>
    </row>
    <row r="64" spans="1:11" ht="14.25" thickBot="1" thickTop="1">
      <c r="A64" s="67"/>
      <c r="B64" s="123"/>
      <c r="C64" s="66"/>
      <c r="D64" s="66"/>
      <c r="E64" s="85"/>
      <c r="F64" s="66"/>
      <c r="G64" s="84"/>
      <c r="H64" s="124"/>
      <c r="I64" s="66"/>
      <c r="J64" s="66"/>
      <c r="K64" s="66"/>
    </row>
    <row r="65" spans="1:11" ht="14.25" thickBot="1" thickTop="1">
      <c r="A65" s="67"/>
      <c r="B65" s="66"/>
      <c r="C65" s="125" t="s">
        <v>98</v>
      </c>
      <c r="D65" s="66"/>
      <c r="E65" s="84"/>
      <c r="F65" s="80"/>
      <c r="G65" s="126">
        <f>G63-(E48*'Emission Factors'!O25)</f>
        <v>0</v>
      </c>
      <c r="H65" s="66" t="s">
        <v>39</v>
      </c>
      <c r="I65" s="66"/>
      <c r="J65" s="66"/>
      <c r="K65" s="66"/>
    </row>
    <row r="66" spans="1:11" ht="13.5" thickTop="1">
      <c r="A66" s="67"/>
      <c r="B66" s="123"/>
      <c r="C66" s="66"/>
      <c r="D66" s="66"/>
      <c r="E66" s="84"/>
      <c r="F66" s="80"/>
      <c r="G66" s="80"/>
      <c r="H66" s="66"/>
      <c r="I66" s="66"/>
      <c r="J66" s="66"/>
      <c r="K66" s="66"/>
    </row>
    <row r="67" spans="1:11" ht="12.75">
      <c r="A67" s="67"/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1:11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1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0" spans="1:11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</row>
    <row r="71" spans="1:11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</row>
  </sheetData>
  <sheetProtection password="8C98" sheet="1" objects="1" scenarios="1"/>
  <printOptions/>
  <pageMargins left="0.75" right="0.75" top="0.77" bottom="0.6" header="0.5" footer="0.5"/>
  <pageSetup horizontalDpi="600" verticalDpi="600" orientation="landscape" paperSize="9" r:id="rId1"/>
  <headerFooter alignWithMargins="0">
    <oddHeader>&amp;CSECCP Emissions calculator : Regional level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F29" sqref="F29"/>
    </sheetView>
  </sheetViews>
  <sheetFormatPr defaultColWidth="9.140625" defaultRowHeight="12.75"/>
  <cols>
    <col min="1" max="1" width="9.140625" style="45" customWidth="1"/>
    <col min="3" max="3" width="17.57421875" style="0" customWidth="1"/>
    <col min="4" max="4" width="11.8515625" style="51" customWidth="1"/>
  </cols>
  <sheetData>
    <row r="1" spans="1:4" s="46" customFormat="1" ht="15.75">
      <c r="A1" s="45"/>
      <c r="B1" s="46" t="s">
        <v>136</v>
      </c>
      <c r="D1" s="50"/>
    </row>
    <row r="2" spans="1:4" s="46" customFormat="1" ht="15.75">
      <c r="A2" s="45"/>
      <c r="D2" s="50"/>
    </row>
    <row r="3" spans="2:5" ht="12.75">
      <c r="B3" s="31" t="s">
        <v>197</v>
      </c>
      <c r="E3" s="3" t="s">
        <v>151</v>
      </c>
    </row>
    <row r="4" ht="12.75">
      <c r="B4" s="31"/>
    </row>
    <row r="5" spans="1:10" ht="12.75">
      <c r="A5" s="45" t="s">
        <v>78</v>
      </c>
      <c r="C5" t="s">
        <v>139</v>
      </c>
      <c r="D5" s="51" t="s">
        <v>135</v>
      </c>
      <c r="E5" s="11" t="s">
        <v>148</v>
      </c>
      <c r="F5" s="11"/>
      <c r="G5" s="11"/>
      <c r="H5" s="11"/>
      <c r="I5" s="11"/>
      <c r="J5" s="11"/>
    </row>
    <row r="6" spans="5:10" ht="12.75">
      <c r="E6" s="11"/>
      <c r="F6" s="11"/>
      <c r="G6" s="11"/>
      <c r="H6" s="11"/>
      <c r="I6" s="11"/>
      <c r="J6" s="11"/>
    </row>
    <row r="7" spans="1:10" ht="12.75">
      <c r="A7" s="45" t="s">
        <v>79</v>
      </c>
      <c r="C7" t="s">
        <v>140</v>
      </c>
      <c r="D7" s="51" t="s">
        <v>135</v>
      </c>
      <c r="E7" s="11" t="s">
        <v>148</v>
      </c>
      <c r="F7" s="11"/>
      <c r="G7" s="11"/>
      <c r="H7" s="11"/>
      <c r="I7" s="11"/>
      <c r="J7" s="11"/>
    </row>
    <row r="8" spans="5:10" ht="12.75">
      <c r="E8" s="11"/>
      <c r="F8" s="11"/>
      <c r="G8" s="11"/>
      <c r="H8" s="11"/>
      <c r="I8" s="11"/>
      <c r="J8" s="11"/>
    </row>
    <row r="9" spans="1:10" ht="12.75">
      <c r="A9" s="45" t="s">
        <v>80</v>
      </c>
      <c r="C9" t="s">
        <v>141</v>
      </c>
      <c r="D9" s="51" t="s">
        <v>135</v>
      </c>
      <c r="E9" s="11"/>
      <c r="F9" s="11"/>
      <c r="G9" s="11"/>
      <c r="H9" s="11"/>
      <c r="I9" s="11"/>
      <c r="J9" s="11"/>
    </row>
    <row r="10" spans="5:10" ht="12.75">
      <c r="E10" s="11"/>
      <c r="F10" s="11"/>
      <c r="G10" s="11"/>
      <c r="H10" s="11"/>
      <c r="I10" s="11"/>
      <c r="J10" s="11"/>
    </row>
    <row r="11" spans="1:10" ht="12.75">
      <c r="A11" s="45" t="s">
        <v>123</v>
      </c>
      <c r="C11" t="s">
        <v>198</v>
      </c>
      <c r="D11" s="51" t="s">
        <v>135</v>
      </c>
      <c r="E11" s="11" t="s">
        <v>148</v>
      </c>
      <c r="F11" s="11"/>
      <c r="G11" s="11"/>
      <c r="H11" s="11"/>
      <c r="I11" s="11"/>
      <c r="J11" s="11"/>
    </row>
    <row r="12" spans="5:10" ht="12.75">
      <c r="E12" s="11"/>
      <c r="F12" s="11"/>
      <c r="G12" s="11"/>
      <c r="H12" s="11"/>
      <c r="I12" s="11"/>
      <c r="J12" s="11"/>
    </row>
    <row r="13" spans="1:10" ht="12.75">
      <c r="A13" s="45" t="s">
        <v>179</v>
      </c>
      <c r="C13" t="s">
        <v>199</v>
      </c>
      <c r="D13" s="51" t="s">
        <v>135</v>
      </c>
      <c r="E13" s="11" t="s">
        <v>148</v>
      </c>
      <c r="F13" s="11"/>
      <c r="G13" s="11"/>
      <c r="H13" s="11"/>
      <c r="I13" s="11"/>
      <c r="J13" s="11"/>
    </row>
    <row r="14" spans="5:10" ht="12.75">
      <c r="E14" s="11"/>
      <c r="F14" s="11"/>
      <c r="G14" s="11"/>
      <c r="H14" s="11"/>
      <c r="I14" s="11"/>
      <c r="J14" s="11"/>
    </row>
    <row r="15" spans="1:10" ht="12.75">
      <c r="A15" s="45" t="s">
        <v>74</v>
      </c>
      <c r="C15" t="s">
        <v>142</v>
      </c>
      <c r="D15" s="51" t="s">
        <v>135</v>
      </c>
      <c r="E15" s="11" t="s">
        <v>149</v>
      </c>
      <c r="F15" s="11"/>
      <c r="G15" s="11"/>
      <c r="H15" s="11"/>
      <c r="I15" s="11"/>
      <c r="J15" s="11"/>
    </row>
    <row r="16" spans="5:10" ht="12.75">
      <c r="E16" s="11"/>
      <c r="F16" s="11"/>
      <c r="G16" s="11"/>
      <c r="H16" s="11"/>
      <c r="I16" s="11"/>
      <c r="J16" s="11"/>
    </row>
    <row r="17" spans="2:10" ht="12.75">
      <c r="B17" s="31" t="s">
        <v>196</v>
      </c>
      <c r="E17" s="11"/>
      <c r="F17" s="11"/>
      <c r="G17" s="11"/>
      <c r="H17" s="11"/>
      <c r="I17" s="11"/>
      <c r="J17" s="11"/>
    </row>
    <row r="18" spans="5:10" ht="12.75">
      <c r="E18" s="11"/>
      <c r="F18" s="11"/>
      <c r="G18" s="11"/>
      <c r="H18" s="11"/>
      <c r="I18" s="11"/>
      <c r="J18" s="11"/>
    </row>
    <row r="19" spans="1:10" ht="12.75">
      <c r="A19" s="45" t="s">
        <v>75</v>
      </c>
      <c r="C19" t="s">
        <v>139</v>
      </c>
      <c r="D19" s="51" t="s">
        <v>135</v>
      </c>
      <c r="E19" s="11"/>
      <c r="F19" s="11"/>
      <c r="G19" s="11"/>
      <c r="H19" s="11"/>
      <c r="I19" s="11"/>
      <c r="J19" s="11"/>
    </row>
    <row r="20" spans="3:10" ht="12.75">
      <c r="C20" t="s">
        <v>140</v>
      </c>
      <c r="D20" s="51" t="s">
        <v>135</v>
      </c>
      <c r="E20" s="11"/>
      <c r="F20" s="11"/>
      <c r="G20" s="11"/>
      <c r="H20" s="11"/>
      <c r="I20" s="11"/>
      <c r="J20" s="11"/>
    </row>
    <row r="21" spans="3:10" ht="12.75">
      <c r="C21" t="s">
        <v>143</v>
      </c>
      <c r="D21" s="51" t="s">
        <v>135</v>
      </c>
      <c r="E21" s="11"/>
      <c r="F21" s="11"/>
      <c r="G21" s="11"/>
      <c r="H21" s="11"/>
      <c r="I21" s="11"/>
      <c r="J21" s="11"/>
    </row>
    <row r="22" spans="5:10" ht="12.75">
      <c r="E22" s="11"/>
      <c r="F22" s="11"/>
      <c r="G22" s="11"/>
      <c r="H22" s="11"/>
      <c r="I22" s="11"/>
      <c r="J22" s="11"/>
    </row>
    <row r="23" spans="1:10" ht="12.75">
      <c r="A23" s="45" t="s">
        <v>82</v>
      </c>
      <c r="C23" t="s">
        <v>144</v>
      </c>
      <c r="D23" s="51" t="s">
        <v>135</v>
      </c>
      <c r="E23" s="11"/>
      <c r="F23" s="11"/>
      <c r="G23" s="11"/>
      <c r="H23" s="11"/>
      <c r="I23" s="11"/>
      <c r="J23" s="11"/>
    </row>
    <row r="24" spans="3:10" ht="12.75">
      <c r="C24" t="s">
        <v>145</v>
      </c>
      <c r="D24" s="51" t="s">
        <v>135</v>
      </c>
      <c r="E24" s="11"/>
      <c r="F24" s="11"/>
      <c r="G24" s="11"/>
      <c r="H24" s="11"/>
      <c r="I24" s="11"/>
      <c r="J24" s="11"/>
    </row>
    <row r="25" spans="5:10" ht="12.75">
      <c r="E25" s="11"/>
      <c r="F25" s="11"/>
      <c r="G25" s="11"/>
      <c r="H25" s="11"/>
      <c r="I25" s="11"/>
      <c r="J25" s="11"/>
    </row>
    <row r="26" spans="1:10" ht="12.75">
      <c r="A26" s="45" t="s">
        <v>76</v>
      </c>
      <c r="C26" t="s">
        <v>146</v>
      </c>
      <c r="D26" s="51" t="s">
        <v>135</v>
      </c>
      <c r="E26" s="11"/>
      <c r="F26" s="11"/>
      <c r="G26" s="11"/>
      <c r="H26" s="11"/>
      <c r="I26" s="11"/>
      <c r="J26" s="11"/>
    </row>
    <row r="27" spans="5:10" ht="12.75">
      <c r="E27" s="11"/>
      <c r="F27" s="11"/>
      <c r="G27" s="11"/>
      <c r="H27" s="11"/>
      <c r="I27" s="11"/>
      <c r="J27" s="11"/>
    </row>
    <row r="28" spans="1:4" ht="12.75">
      <c r="A28" s="45" t="s">
        <v>180</v>
      </c>
      <c r="C28" t="s">
        <v>147</v>
      </c>
      <c r="D28" s="51" t="s">
        <v>135</v>
      </c>
    </row>
    <row r="30" ht="12.75">
      <c r="B30" s="31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22">
      <selection activeCell="K80" sqref="K80"/>
    </sheetView>
  </sheetViews>
  <sheetFormatPr defaultColWidth="9.140625" defaultRowHeight="12.75"/>
  <cols>
    <col min="1" max="1" width="7.421875" style="0" customWidth="1"/>
    <col min="5" max="5" width="6.7109375" style="0" customWidth="1"/>
    <col min="7" max="7" width="15.140625" style="0" customWidth="1"/>
    <col min="8" max="8" width="3.8515625" style="0" customWidth="1"/>
    <col min="9" max="9" width="13.140625" style="0" customWidth="1"/>
    <col min="10" max="10" width="3.421875" style="0" customWidth="1"/>
    <col min="11" max="11" width="16.57421875" style="0" customWidth="1"/>
    <col min="12" max="12" width="2.7109375" style="0" customWidth="1"/>
    <col min="13" max="13" width="11.57421875" style="0" customWidth="1"/>
    <col min="14" max="14" width="3.421875" style="0" customWidth="1"/>
    <col min="15" max="15" width="13.140625" style="32" customWidth="1"/>
    <col min="16" max="16" width="13.57421875" style="0" customWidth="1"/>
  </cols>
  <sheetData>
    <row r="1" ht="15">
      <c r="A1" s="2" t="s">
        <v>50</v>
      </c>
    </row>
    <row r="3" spans="6:15" ht="12.75">
      <c r="F3" s="1" t="s">
        <v>4</v>
      </c>
      <c r="G3" s="1" t="s">
        <v>16</v>
      </c>
      <c r="I3" s="1" t="s">
        <v>37</v>
      </c>
      <c r="K3" s="1" t="s">
        <v>38</v>
      </c>
      <c r="M3" s="1" t="s">
        <v>39</v>
      </c>
      <c r="O3" s="32" t="s">
        <v>63</v>
      </c>
    </row>
    <row r="4" spans="7:15" ht="12.75">
      <c r="G4" s="12" t="s">
        <v>17</v>
      </c>
      <c r="O4" s="32" t="s">
        <v>64</v>
      </c>
    </row>
    <row r="5" spans="1:16" ht="14.25">
      <c r="A5" s="5" t="s">
        <v>1</v>
      </c>
      <c r="O5" s="38"/>
      <c r="P5" s="44"/>
    </row>
    <row r="6" spans="2:16" ht="12.75">
      <c r="B6" s="1"/>
      <c r="F6" s="1"/>
      <c r="G6" s="12"/>
      <c r="O6" s="38"/>
      <c r="P6" s="44"/>
    </row>
    <row r="7" spans="1:15" ht="12.75">
      <c r="A7" s="16" t="s">
        <v>20</v>
      </c>
      <c r="B7" s="1" t="s">
        <v>0</v>
      </c>
      <c r="F7" s="4" t="s">
        <v>5</v>
      </c>
      <c r="G7" s="12">
        <v>1.49</v>
      </c>
      <c r="H7" s="23" t="s">
        <v>20</v>
      </c>
      <c r="I7">
        <v>0</v>
      </c>
      <c r="K7">
        <f aca="true" t="shared" si="0" ref="K7:K21">I7*G7</f>
        <v>0</v>
      </c>
      <c r="M7">
        <f aca="true" t="shared" si="1" ref="M7:M21">K7/1000</f>
        <v>0</v>
      </c>
      <c r="O7" s="32">
        <v>0.00149</v>
      </c>
    </row>
    <row r="8" spans="1:15" ht="12.75">
      <c r="A8" s="16" t="s">
        <v>20</v>
      </c>
      <c r="B8" s="1" t="s">
        <v>23</v>
      </c>
      <c r="F8" s="4" t="s">
        <v>5</v>
      </c>
      <c r="G8" s="12">
        <v>2.3</v>
      </c>
      <c r="H8" s="23" t="s">
        <v>20</v>
      </c>
      <c r="K8">
        <f t="shared" si="0"/>
        <v>0</v>
      </c>
      <c r="M8">
        <f t="shared" si="1"/>
        <v>0</v>
      </c>
      <c r="O8" s="32">
        <v>0.0023</v>
      </c>
    </row>
    <row r="9" spans="1:15" ht="12.75">
      <c r="A9" s="16" t="s">
        <v>20</v>
      </c>
      <c r="B9" s="1" t="s">
        <v>21</v>
      </c>
      <c r="F9" s="4" t="s">
        <v>5</v>
      </c>
      <c r="G9" s="11">
        <v>2.63</v>
      </c>
      <c r="H9" s="23" t="s">
        <v>20</v>
      </c>
      <c r="K9">
        <f t="shared" si="0"/>
        <v>0</v>
      </c>
      <c r="M9">
        <f t="shared" si="1"/>
        <v>0</v>
      </c>
      <c r="O9" s="32">
        <v>0.00263</v>
      </c>
    </row>
    <row r="10" spans="1:15" ht="12.75">
      <c r="A10" s="14" t="s">
        <v>20</v>
      </c>
      <c r="B10" s="33" t="s">
        <v>10</v>
      </c>
      <c r="C10" s="41"/>
      <c r="D10" s="41"/>
      <c r="F10" s="4" t="s">
        <v>5</v>
      </c>
      <c r="G10" s="11">
        <v>1.3059</v>
      </c>
      <c r="H10" s="24" t="s">
        <v>20</v>
      </c>
      <c r="K10">
        <f t="shared" si="0"/>
        <v>0</v>
      </c>
      <c r="M10">
        <f t="shared" si="1"/>
        <v>0</v>
      </c>
      <c r="O10" s="32">
        <v>0.0013059</v>
      </c>
    </row>
    <row r="11" spans="1:15" ht="12.75">
      <c r="A11" s="14" t="s">
        <v>20</v>
      </c>
      <c r="B11" s="33" t="s">
        <v>19</v>
      </c>
      <c r="C11" s="41"/>
      <c r="D11" s="41"/>
      <c r="F11" s="4" t="s">
        <v>5</v>
      </c>
      <c r="G11" s="11">
        <v>0.515</v>
      </c>
      <c r="H11" s="24" t="s">
        <v>20</v>
      </c>
      <c r="K11">
        <f t="shared" si="0"/>
        <v>0</v>
      </c>
      <c r="M11">
        <f t="shared" si="1"/>
        <v>0</v>
      </c>
      <c r="O11" s="32">
        <v>0.000515</v>
      </c>
    </row>
    <row r="12" spans="1:15" ht="12.75">
      <c r="A12" s="17" t="s">
        <v>20</v>
      </c>
      <c r="B12" s="1" t="s">
        <v>100</v>
      </c>
      <c r="C12" s="41"/>
      <c r="D12" s="41"/>
      <c r="F12" s="4" t="s">
        <v>101</v>
      </c>
      <c r="G12" s="11">
        <v>2.65</v>
      </c>
      <c r="H12" s="42" t="s">
        <v>20</v>
      </c>
      <c r="K12">
        <f t="shared" si="0"/>
        <v>0</v>
      </c>
      <c r="M12">
        <f t="shared" si="1"/>
        <v>0</v>
      </c>
      <c r="O12" s="32">
        <v>0.00265</v>
      </c>
    </row>
    <row r="13" spans="1:15" ht="12.75">
      <c r="A13" s="17" t="s">
        <v>20</v>
      </c>
      <c r="B13" s="1" t="s">
        <v>181</v>
      </c>
      <c r="F13" s="4" t="s">
        <v>5</v>
      </c>
      <c r="G13" s="11">
        <v>2.52</v>
      </c>
      <c r="H13" s="23" t="s">
        <v>20</v>
      </c>
      <c r="K13">
        <f t="shared" si="0"/>
        <v>0</v>
      </c>
      <c r="M13">
        <f t="shared" si="1"/>
        <v>0</v>
      </c>
      <c r="O13" s="32">
        <v>0.00252</v>
      </c>
    </row>
    <row r="14" spans="1:15" ht="12.75">
      <c r="A14" s="17"/>
      <c r="B14" s="1"/>
      <c r="F14" s="4" t="s">
        <v>26</v>
      </c>
      <c r="G14" s="11">
        <v>3150</v>
      </c>
      <c r="H14" s="23" t="s">
        <v>20</v>
      </c>
      <c r="K14">
        <f t="shared" si="0"/>
        <v>0</v>
      </c>
      <c r="M14">
        <f t="shared" si="1"/>
        <v>0</v>
      </c>
      <c r="O14" s="32">
        <v>3.15</v>
      </c>
    </row>
    <row r="15" spans="1:15" ht="12.75">
      <c r="A15" s="17"/>
      <c r="B15" s="1"/>
      <c r="F15" s="4" t="s">
        <v>6</v>
      </c>
      <c r="G15" s="11">
        <v>0.25</v>
      </c>
      <c r="H15" s="23" t="s">
        <v>20</v>
      </c>
      <c r="K15">
        <f t="shared" si="0"/>
        <v>0</v>
      </c>
      <c r="M15">
        <f t="shared" si="1"/>
        <v>0</v>
      </c>
      <c r="O15" s="32">
        <v>0.00024</v>
      </c>
    </row>
    <row r="16" spans="1:15" ht="12.75">
      <c r="A16" s="17" t="s">
        <v>20</v>
      </c>
      <c r="B16" s="1" t="s">
        <v>109</v>
      </c>
      <c r="F16" s="4" t="s">
        <v>26</v>
      </c>
      <c r="G16" s="11">
        <v>3190</v>
      </c>
      <c r="H16" s="23" t="s">
        <v>20</v>
      </c>
      <c r="K16">
        <f t="shared" si="0"/>
        <v>0</v>
      </c>
      <c r="M16">
        <f t="shared" si="1"/>
        <v>0</v>
      </c>
      <c r="O16" s="32">
        <v>3.19</v>
      </c>
    </row>
    <row r="17" spans="1:13" ht="12.75">
      <c r="A17" s="17"/>
      <c r="B17" s="1"/>
      <c r="F17" s="4" t="s">
        <v>6</v>
      </c>
      <c r="G17" s="11">
        <v>0.25</v>
      </c>
      <c r="H17" s="23" t="s">
        <v>20</v>
      </c>
      <c r="K17">
        <f t="shared" si="0"/>
        <v>0</v>
      </c>
      <c r="M17">
        <f t="shared" si="1"/>
        <v>0</v>
      </c>
    </row>
    <row r="18" spans="2:15" ht="12.75">
      <c r="B18" s="1" t="s">
        <v>115</v>
      </c>
      <c r="F18" s="4" t="s">
        <v>116</v>
      </c>
      <c r="G18" s="11">
        <v>0.27</v>
      </c>
      <c r="H18" s="23" t="s">
        <v>20</v>
      </c>
      <c r="K18">
        <f t="shared" si="0"/>
        <v>0</v>
      </c>
      <c r="M18">
        <f t="shared" si="1"/>
        <v>0</v>
      </c>
      <c r="O18" s="32">
        <v>0.00027</v>
      </c>
    </row>
    <row r="19" spans="2:15" ht="12.75">
      <c r="B19" s="1" t="s">
        <v>117</v>
      </c>
      <c r="F19" s="4" t="s">
        <v>116</v>
      </c>
      <c r="G19" s="11">
        <v>0.29</v>
      </c>
      <c r="H19" s="23" t="s">
        <v>20</v>
      </c>
      <c r="K19">
        <f t="shared" si="0"/>
        <v>0</v>
      </c>
      <c r="M19">
        <f t="shared" si="1"/>
        <v>0</v>
      </c>
      <c r="O19" s="32">
        <v>0.00029</v>
      </c>
    </row>
    <row r="20" spans="2:15" ht="12.75">
      <c r="B20" s="1" t="s">
        <v>118</v>
      </c>
      <c r="F20" s="4" t="s">
        <v>116</v>
      </c>
      <c r="G20" s="11">
        <v>0.31</v>
      </c>
      <c r="H20" s="23" t="s">
        <v>20</v>
      </c>
      <c r="K20">
        <f t="shared" si="0"/>
        <v>0</v>
      </c>
      <c r="M20">
        <f t="shared" si="1"/>
        <v>0</v>
      </c>
      <c r="O20" s="32">
        <v>0.00031</v>
      </c>
    </row>
    <row r="21" spans="2:15" ht="12.75">
      <c r="B21" s="1" t="s">
        <v>119</v>
      </c>
      <c r="F21" s="4" t="s">
        <v>120</v>
      </c>
      <c r="G21" s="11">
        <v>0.46</v>
      </c>
      <c r="H21" s="23" t="s">
        <v>20</v>
      </c>
      <c r="K21">
        <f t="shared" si="0"/>
        <v>0</v>
      </c>
      <c r="M21">
        <f t="shared" si="1"/>
        <v>0</v>
      </c>
      <c r="O21" s="32">
        <v>0.00046</v>
      </c>
    </row>
    <row r="22" spans="2:8" ht="12.75">
      <c r="B22" s="1"/>
      <c r="F22" s="4"/>
      <c r="H22" s="20"/>
    </row>
    <row r="23" spans="1:15" s="7" customFormat="1" ht="14.25">
      <c r="A23" s="5" t="s">
        <v>2</v>
      </c>
      <c r="B23" s="6"/>
      <c r="H23" s="21"/>
      <c r="O23" s="32"/>
    </row>
    <row r="24" spans="7:8" ht="12.75">
      <c r="G24" s="12"/>
      <c r="H24" s="20"/>
    </row>
    <row r="25" spans="1:15" ht="12.75">
      <c r="A25" s="16" t="s">
        <v>20</v>
      </c>
      <c r="B25" s="1" t="s">
        <v>9</v>
      </c>
      <c r="F25" s="4" t="s">
        <v>6</v>
      </c>
      <c r="G25" s="12">
        <v>0.43</v>
      </c>
      <c r="H25" s="23" t="s">
        <v>20</v>
      </c>
      <c r="K25">
        <f>I25*G25</f>
        <v>0</v>
      </c>
      <c r="M25">
        <f>K25/1000</f>
        <v>0</v>
      </c>
      <c r="O25" s="32">
        <v>0.00043</v>
      </c>
    </row>
    <row r="26" spans="1:15" ht="12.75">
      <c r="A26" s="16" t="s">
        <v>20</v>
      </c>
      <c r="B26" s="1" t="s">
        <v>3</v>
      </c>
      <c r="F26" s="4" t="s">
        <v>6</v>
      </c>
      <c r="G26" s="12">
        <v>0</v>
      </c>
      <c r="H26" s="23" t="s">
        <v>20</v>
      </c>
      <c r="K26">
        <f>I26*G26</f>
        <v>0</v>
      </c>
      <c r="M26">
        <f>K26/1000</f>
        <v>0</v>
      </c>
      <c r="O26" s="32">
        <v>0</v>
      </c>
    </row>
    <row r="27" spans="2:8" ht="12.75">
      <c r="B27" s="1"/>
      <c r="H27" s="20"/>
    </row>
    <row r="28" spans="1:15" s="7" customFormat="1" ht="14.25">
      <c r="A28" s="5" t="s">
        <v>11</v>
      </c>
      <c r="B28" s="8"/>
      <c r="H28" s="21"/>
      <c r="O28" s="32"/>
    </row>
    <row r="29" spans="2:8" ht="12.75">
      <c r="B29" s="3"/>
      <c r="H29" s="20"/>
    </row>
    <row r="30" spans="1:15" ht="12.75">
      <c r="A30" s="18" t="s">
        <v>20</v>
      </c>
      <c r="B30" s="1" t="s">
        <v>7</v>
      </c>
      <c r="F30" s="4" t="s">
        <v>6</v>
      </c>
      <c r="G30" s="12">
        <v>0.19</v>
      </c>
      <c r="H30" s="23" t="s">
        <v>20</v>
      </c>
      <c r="K30">
        <f>I30*G30</f>
        <v>0</v>
      </c>
      <c r="M30">
        <f>K30/1000</f>
        <v>0</v>
      </c>
      <c r="O30" s="32">
        <v>0.00019</v>
      </c>
    </row>
    <row r="31" spans="1:15" ht="12.75">
      <c r="A31" s="16" t="s">
        <v>20</v>
      </c>
      <c r="B31" s="1" t="s">
        <v>24</v>
      </c>
      <c r="F31" s="4" t="s">
        <v>5</v>
      </c>
      <c r="G31" s="11">
        <v>1.49</v>
      </c>
      <c r="H31" s="23" t="s">
        <v>20</v>
      </c>
      <c r="K31">
        <f>I31*G31</f>
        <v>0</v>
      </c>
      <c r="M31">
        <f>K31/1000</f>
        <v>0</v>
      </c>
      <c r="O31" s="32">
        <v>0.00149</v>
      </c>
    </row>
    <row r="32" spans="1:15" ht="12.75">
      <c r="A32" s="16"/>
      <c r="B32" s="1"/>
      <c r="F32" s="4" t="s">
        <v>6</v>
      </c>
      <c r="G32" s="11">
        <v>0.214</v>
      </c>
      <c r="H32" s="23" t="s">
        <v>20</v>
      </c>
      <c r="K32">
        <f>I32*G32</f>
        <v>0</v>
      </c>
      <c r="M32">
        <f>K32/1000</f>
        <v>0</v>
      </c>
      <c r="O32" s="32">
        <v>0.000214</v>
      </c>
    </row>
    <row r="33" spans="1:15" ht="12.75">
      <c r="A33" s="16"/>
      <c r="B33" s="1"/>
      <c r="F33" s="4" t="s">
        <v>28</v>
      </c>
      <c r="G33" s="11">
        <v>6.27</v>
      </c>
      <c r="H33" s="23" t="s">
        <v>20</v>
      </c>
      <c r="K33">
        <f>I33*G33</f>
        <v>0</v>
      </c>
      <c r="M33">
        <f>K33/1000</f>
        <v>0</v>
      </c>
      <c r="O33" s="32">
        <v>0.00627</v>
      </c>
    </row>
    <row r="34" ht="12.75">
      <c r="H34" s="20"/>
    </row>
    <row r="35" spans="1:15" s="10" customFormat="1" ht="14.25">
      <c r="A35" s="9" t="s">
        <v>8</v>
      </c>
      <c r="H35" s="22"/>
      <c r="O35" s="32"/>
    </row>
    <row r="36" ht="12.75">
      <c r="H36" s="20"/>
    </row>
    <row r="37" spans="1:15" ht="12.75">
      <c r="A37" s="16" t="s">
        <v>20</v>
      </c>
      <c r="B37" s="1" t="s">
        <v>105</v>
      </c>
      <c r="C37" s="1"/>
      <c r="F37" s="4" t="s">
        <v>5</v>
      </c>
      <c r="G37" s="11">
        <v>2.72</v>
      </c>
      <c r="H37" s="23" t="s">
        <v>20</v>
      </c>
      <c r="K37">
        <f>I37*G37</f>
        <v>0</v>
      </c>
      <c r="M37">
        <f>K37/1000</f>
        <v>0</v>
      </c>
      <c r="O37" s="32">
        <v>0.0027</v>
      </c>
    </row>
    <row r="38" spans="1:15" ht="12.75">
      <c r="A38" s="25"/>
      <c r="B38" s="1"/>
      <c r="C38" s="1"/>
      <c r="F38" s="4" t="s">
        <v>26</v>
      </c>
      <c r="G38" s="11">
        <v>3223</v>
      </c>
      <c r="H38" s="26"/>
      <c r="O38" s="32">
        <v>3.223</v>
      </c>
    </row>
    <row r="39" spans="1:8" ht="12.75">
      <c r="A39" s="25"/>
      <c r="B39" s="1"/>
      <c r="C39" s="1"/>
      <c r="F39" s="4" t="s">
        <v>6</v>
      </c>
      <c r="G39" s="11">
        <v>0.27</v>
      </c>
      <c r="H39" s="26"/>
    </row>
    <row r="40" ht="12.75">
      <c r="H40" s="20"/>
    </row>
    <row r="41" spans="1:8" ht="14.25">
      <c r="A41" s="5" t="s">
        <v>12</v>
      </c>
      <c r="H41" s="20"/>
    </row>
    <row r="42" ht="12.75">
      <c r="H42" s="20"/>
    </row>
    <row r="43" spans="1:15" ht="12.75">
      <c r="A43" s="16" t="s">
        <v>20</v>
      </c>
      <c r="B43" s="1" t="s">
        <v>25</v>
      </c>
      <c r="F43" s="4" t="s">
        <v>26</v>
      </c>
      <c r="G43" s="11">
        <v>2548</v>
      </c>
      <c r="H43" s="23" t="s">
        <v>20</v>
      </c>
      <c r="K43">
        <f aca="true" t="shared" si="2" ref="K43:K48">I43*G43</f>
        <v>0</v>
      </c>
      <c r="M43">
        <f aca="true" t="shared" si="3" ref="M43:M48">K43/1000</f>
        <v>0</v>
      </c>
      <c r="O43" s="32">
        <v>2.548</v>
      </c>
    </row>
    <row r="44" spans="1:15" ht="12.75">
      <c r="A44" s="16"/>
      <c r="B44" s="1"/>
      <c r="F44" s="4" t="s">
        <v>6</v>
      </c>
      <c r="G44" s="11">
        <v>0.32</v>
      </c>
      <c r="H44" s="23" t="s">
        <v>20</v>
      </c>
      <c r="K44">
        <f t="shared" si="2"/>
        <v>0</v>
      </c>
      <c r="M44">
        <f t="shared" si="3"/>
        <v>0</v>
      </c>
      <c r="O44" s="32">
        <v>0.00032</v>
      </c>
    </row>
    <row r="45" spans="1:15" ht="12.75">
      <c r="A45" s="16" t="s">
        <v>20</v>
      </c>
      <c r="B45" s="1" t="s">
        <v>13</v>
      </c>
      <c r="F45" s="4" t="s">
        <v>26</v>
      </c>
      <c r="G45" s="11">
        <v>2736</v>
      </c>
      <c r="H45" s="23" t="s">
        <v>20</v>
      </c>
      <c r="K45">
        <f t="shared" si="2"/>
        <v>0</v>
      </c>
      <c r="M45">
        <f t="shared" si="3"/>
        <v>0</v>
      </c>
      <c r="O45" s="32">
        <v>2.736</v>
      </c>
    </row>
    <row r="46" spans="1:15" ht="12.75">
      <c r="A46" s="16"/>
      <c r="B46" s="1"/>
      <c r="F46" s="4" t="s">
        <v>6</v>
      </c>
      <c r="G46" s="11">
        <v>0.331</v>
      </c>
      <c r="H46" s="23" t="s">
        <v>20</v>
      </c>
      <c r="K46">
        <f t="shared" si="2"/>
        <v>0</v>
      </c>
      <c r="M46">
        <f t="shared" si="3"/>
        <v>0</v>
      </c>
      <c r="O46" s="32">
        <v>0.00033</v>
      </c>
    </row>
    <row r="47" spans="1:13" ht="12.75">
      <c r="A47" s="27" t="s">
        <v>31</v>
      </c>
      <c r="B47" s="33" t="s">
        <v>14</v>
      </c>
      <c r="H47" s="20"/>
      <c r="K47">
        <f t="shared" si="2"/>
        <v>0</v>
      </c>
      <c r="M47">
        <f t="shared" si="3"/>
        <v>0</v>
      </c>
    </row>
    <row r="48" spans="1:13" ht="12.75">
      <c r="A48" s="27" t="s">
        <v>31</v>
      </c>
      <c r="B48" s="33" t="s">
        <v>15</v>
      </c>
      <c r="H48" s="20"/>
      <c r="K48">
        <f t="shared" si="2"/>
        <v>0</v>
      </c>
      <c r="M48">
        <f t="shared" si="3"/>
        <v>0</v>
      </c>
    </row>
    <row r="49" ht="12.75">
      <c r="H49" s="20"/>
    </row>
    <row r="50" spans="1:8" ht="14.25">
      <c r="A50" s="5" t="s">
        <v>29</v>
      </c>
      <c r="H50" s="20"/>
    </row>
    <row r="51" spans="1:15" ht="14.25">
      <c r="A51" s="19" t="s">
        <v>20</v>
      </c>
      <c r="B51" s="1" t="s">
        <v>30</v>
      </c>
      <c r="F51" s="4" t="s">
        <v>26</v>
      </c>
      <c r="G51" s="12">
        <v>3131</v>
      </c>
      <c r="H51" s="23" t="s">
        <v>20</v>
      </c>
      <c r="K51">
        <f aca="true" t="shared" si="4" ref="K51:K56">I51*G51</f>
        <v>0</v>
      </c>
      <c r="M51">
        <f aca="true" t="shared" si="5" ref="M51:M56">K51/1000</f>
        <v>0</v>
      </c>
      <c r="O51" s="32">
        <v>3.131</v>
      </c>
    </row>
    <row r="52" spans="1:15" ht="14.25">
      <c r="A52" s="19"/>
      <c r="B52" s="1"/>
      <c r="F52" s="4" t="s">
        <v>6</v>
      </c>
      <c r="G52" s="12">
        <v>0.24</v>
      </c>
      <c r="H52" s="23" t="s">
        <v>20</v>
      </c>
      <c r="K52">
        <f t="shared" si="4"/>
        <v>0</v>
      </c>
      <c r="M52">
        <f t="shared" si="5"/>
        <v>0</v>
      </c>
      <c r="O52" s="32">
        <v>0.00024</v>
      </c>
    </row>
    <row r="53" spans="1:15" ht="12.75">
      <c r="A53" s="18" t="s">
        <v>20</v>
      </c>
      <c r="B53" s="1" t="s">
        <v>106</v>
      </c>
      <c r="F53" s="4" t="s">
        <v>26</v>
      </c>
      <c r="G53" s="12">
        <v>3171</v>
      </c>
      <c r="H53" s="23" t="s">
        <v>20</v>
      </c>
      <c r="K53">
        <f t="shared" si="4"/>
        <v>0</v>
      </c>
      <c r="M53">
        <f t="shared" si="5"/>
        <v>0</v>
      </c>
      <c r="O53" s="32">
        <v>3.171</v>
      </c>
    </row>
    <row r="54" spans="1:15" ht="12.75">
      <c r="A54" s="18"/>
      <c r="B54" s="1"/>
      <c r="F54" s="4" t="s">
        <v>6</v>
      </c>
      <c r="G54" s="12">
        <v>0.25</v>
      </c>
      <c r="H54" s="23" t="s">
        <v>20</v>
      </c>
      <c r="K54">
        <f t="shared" si="4"/>
        <v>0</v>
      </c>
      <c r="M54">
        <f t="shared" si="5"/>
        <v>0</v>
      </c>
      <c r="O54" s="32">
        <v>0.00025</v>
      </c>
    </row>
    <row r="55" spans="1:15" ht="12.75">
      <c r="A55" s="18" t="s">
        <v>20</v>
      </c>
      <c r="B55" s="1" t="s">
        <v>107</v>
      </c>
      <c r="F55" s="4" t="s">
        <v>6</v>
      </c>
      <c r="G55" s="12">
        <v>0.24</v>
      </c>
      <c r="H55" s="23" t="s">
        <v>20</v>
      </c>
      <c r="K55">
        <f t="shared" si="4"/>
        <v>0</v>
      </c>
      <c r="M55">
        <f t="shared" si="5"/>
        <v>0</v>
      </c>
      <c r="O55" s="32">
        <v>0.00024</v>
      </c>
    </row>
    <row r="56" spans="1:15" ht="12.75">
      <c r="A56" s="18"/>
      <c r="B56" s="1"/>
      <c r="F56" s="4" t="s">
        <v>28</v>
      </c>
      <c r="G56" s="12">
        <v>7.16</v>
      </c>
      <c r="H56" s="23" t="s">
        <v>20</v>
      </c>
      <c r="K56">
        <f t="shared" si="4"/>
        <v>0</v>
      </c>
      <c r="M56">
        <f t="shared" si="5"/>
        <v>0</v>
      </c>
      <c r="O56" s="32">
        <v>0.00597</v>
      </c>
    </row>
    <row r="57" spans="1:7" ht="14.25">
      <c r="A57" s="5" t="s">
        <v>33</v>
      </c>
      <c r="G57" s="38" t="s">
        <v>17</v>
      </c>
    </row>
    <row r="58" spans="1:15" ht="12.75">
      <c r="A58" s="28" t="s">
        <v>31</v>
      </c>
      <c r="B58" s="43" t="s">
        <v>48</v>
      </c>
      <c r="F58" s="4" t="s">
        <v>26</v>
      </c>
      <c r="G58" s="12">
        <v>275</v>
      </c>
      <c r="H58" s="29" t="s">
        <v>31</v>
      </c>
      <c r="K58">
        <f>M58*1000</f>
        <v>0</v>
      </c>
      <c r="M58">
        <f>I58*G58</f>
        <v>0</v>
      </c>
      <c r="O58" s="32">
        <v>0.275</v>
      </c>
    </row>
    <row r="59" spans="1:15" ht="12.75">
      <c r="A59" s="28" t="s">
        <v>31</v>
      </c>
      <c r="B59" s="43" t="s">
        <v>35</v>
      </c>
      <c r="F59" s="4" t="s">
        <v>26</v>
      </c>
      <c r="G59" s="12">
        <v>275</v>
      </c>
      <c r="H59" s="29" t="s">
        <v>31</v>
      </c>
      <c r="K59">
        <f>M59*1000</f>
        <v>0</v>
      </c>
      <c r="M59">
        <f>G59*I59</f>
        <v>0</v>
      </c>
      <c r="O59" s="32">
        <v>0.275</v>
      </c>
    </row>
    <row r="60" spans="1:15" ht="12.75">
      <c r="A60" s="28" t="s">
        <v>31</v>
      </c>
      <c r="B60" s="43" t="s">
        <v>36</v>
      </c>
      <c r="F60" s="4" t="s">
        <v>26</v>
      </c>
      <c r="G60" s="12">
        <v>0</v>
      </c>
      <c r="K60">
        <f>I60*G60</f>
        <v>0</v>
      </c>
      <c r="M60">
        <f>K60/1000</f>
        <v>0</v>
      </c>
      <c r="O60" s="32">
        <v>0</v>
      </c>
    </row>
    <row r="61" spans="1:7" ht="12.75">
      <c r="A61" s="28"/>
      <c r="B61" s="1"/>
      <c r="F61" s="4"/>
      <c r="G61" s="12"/>
    </row>
    <row r="62" spans="1:7" ht="14.25">
      <c r="A62" s="37" t="s">
        <v>67</v>
      </c>
      <c r="B62" s="1"/>
      <c r="F62" s="4"/>
      <c r="G62" s="12"/>
    </row>
    <row r="63" spans="1:11" ht="12.75">
      <c r="A63" s="36"/>
      <c r="B63" s="1" t="s">
        <v>68</v>
      </c>
      <c r="F63" s="4" t="s">
        <v>58</v>
      </c>
      <c r="G63" s="12">
        <v>0</v>
      </c>
      <c r="K63">
        <f>G63*I63</f>
        <v>0</v>
      </c>
    </row>
    <row r="64" spans="1:11" ht="12.75">
      <c r="A64" s="36"/>
      <c r="B64" s="1" t="s">
        <v>69</v>
      </c>
      <c r="F64" s="4" t="s">
        <v>58</v>
      </c>
      <c r="G64" s="12">
        <v>0</v>
      </c>
      <c r="K64">
        <f>G64*I64</f>
        <v>0</v>
      </c>
    </row>
    <row r="65" spans="1:11" ht="12.75">
      <c r="A65" s="36"/>
      <c r="B65" s="1" t="s">
        <v>70</v>
      </c>
      <c r="F65" s="4" t="s">
        <v>58</v>
      </c>
      <c r="G65" s="12">
        <v>0</v>
      </c>
      <c r="K65">
        <f>G65*I65</f>
        <v>0</v>
      </c>
    </row>
    <row r="66" spans="1:7" ht="12.75">
      <c r="A66" s="28"/>
      <c r="B66" s="1"/>
      <c r="F66" s="4"/>
      <c r="G66" s="12"/>
    </row>
    <row r="67" spans="2:13" ht="12.75">
      <c r="B67" s="1"/>
      <c r="K67" s="34">
        <f>SUM(K7:K60)</f>
        <v>0</v>
      </c>
      <c r="L67" s="35"/>
      <c r="M67" s="34">
        <f>SUM(M7:M60)</f>
        <v>0</v>
      </c>
    </row>
    <row r="68" spans="2:13" ht="12.75">
      <c r="B68" s="1"/>
      <c r="K68" s="30"/>
      <c r="M68" s="30"/>
    </row>
    <row r="69" spans="2:13" ht="12.75">
      <c r="B69" s="1"/>
      <c r="K69" s="30"/>
      <c r="M69" s="30"/>
    </row>
    <row r="71" spans="1:2" ht="12.75">
      <c r="A71" s="13" t="s">
        <v>18</v>
      </c>
      <c r="B71" s="4" t="s">
        <v>27</v>
      </c>
    </row>
    <row r="72" spans="1:13" ht="12.75">
      <c r="A72" s="16" t="s">
        <v>20</v>
      </c>
      <c r="B72" s="4" t="s">
        <v>122</v>
      </c>
      <c r="M72" t="s">
        <v>121</v>
      </c>
    </row>
    <row r="73" spans="1:2" ht="12.75">
      <c r="A73" s="16"/>
      <c r="B73" s="40" t="s">
        <v>231</v>
      </c>
    </row>
    <row r="74" spans="1:2" ht="12.75">
      <c r="A74" s="15" t="s">
        <v>20</v>
      </c>
      <c r="B74" s="4" t="s">
        <v>22</v>
      </c>
    </row>
    <row r="75" spans="1:2" ht="12.75">
      <c r="A75" s="27" t="s">
        <v>31</v>
      </c>
      <c r="B75" s="4" t="s">
        <v>32</v>
      </c>
    </row>
    <row r="76" spans="1:2" ht="12.75">
      <c r="A76" s="28" t="s">
        <v>31</v>
      </c>
      <c r="B76" s="4" t="s">
        <v>71</v>
      </c>
    </row>
    <row r="78" spans="1:4" ht="12.75">
      <c r="A78" s="1" t="s">
        <v>40</v>
      </c>
      <c r="C78" s="1" t="s">
        <v>0</v>
      </c>
      <c r="D78" s="11" t="s">
        <v>41</v>
      </c>
    </row>
    <row r="79" spans="3:4" ht="12.75">
      <c r="C79" s="1" t="s">
        <v>42</v>
      </c>
      <c r="D79" s="11" t="s">
        <v>43</v>
      </c>
    </row>
    <row r="80" spans="3:4" ht="12.75">
      <c r="C80" s="1" t="s">
        <v>44</v>
      </c>
      <c r="D80" s="11" t="s">
        <v>45</v>
      </c>
    </row>
    <row r="81" spans="3:4" ht="12.75">
      <c r="C81" s="1" t="s">
        <v>46</v>
      </c>
      <c r="D81" s="11" t="s">
        <v>51</v>
      </c>
    </row>
    <row r="82" spans="3:4" ht="12.75">
      <c r="C82" s="1" t="s">
        <v>47</v>
      </c>
      <c r="D82" s="11" t="s">
        <v>52</v>
      </c>
    </row>
    <row r="83" spans="3:4" ht="12.75">
      <c r="C83" s="1" t="s">
        <v>49</v>
      </c>
      <c r="D83" s="11" t="s">
        <v>34</v>
      </c>
    </row>
    <row r="84" spans="3:15" s="11" customFormat="1" ht="12.75">
      <c r="C84" s="1" t="s">
        <v>102</v>
      </c>
      <c r="D84" s="11" t="s">
        <v>103</v>
      </c>
      <c r="O84" s="32"/>
    </row>
  </sheetData>
  <sheetProtection password="8C98" sheet="1" objects="1" scenarios="1"/>
  <hyperlinks>
    <hyperlink ref="B73" r:id="rId1" display="http://www.defra.gov.uk/environment/business/envrp/gas/envrpgas-annexes.pdf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crawley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VickerP</dc:creator>
  <cp:keywords/>
  <dc:description/>
  <cp:lastModifiedBy>user</cp:lastModifiedBy>
  <cp:lastPrinted>2006-04-04T16:22:46Z</cp:lastPrinted>
  <dcterms:created xsi:type="dcterms:W3CDTF">2003-08-06T10:25:31Z</dcterms:created>
  <dcterms:modified xsi:type="dcterms:W3CDTF">2006-04-06T09:26:54Z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-1769598661</vt:i4>
  </property>
  <property fmtid="{D5CDD505-2E9C-101B-9397-08002B2CF9AE}" pid="3" name="_EmailSubject">
    <vt:lpwstr>CO2 Emissions Toolkit for Local Authorities</vt:lpwstr>
  </property>
  <property fmtid="{D5CDD505-2E9C-101B-9397-08002B2CF9AE}" pid="4" name="_AuthorEmail">
    <vt:lpwstr>Patrick.Vickerman@crawley.gov.uk</vt:lpwstr>
  </property>
  <property fmtid="{D5CDD505-2E9C-101B-9397-08002B2CF9AE}" pid="5" name="_AuthorEmailDisplayName">
    <vt:lpwstr>Vickerman, Patrick</vt:lpwstr>
  </property>
</Properties>
</file>